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aminess.sharepoint.com/sites/OdjelHortikulture/Shared Documents/CAPEX 2026/"/>
    </mc:Choice>
  </mc:AlternateContent>
  <xr:revisionPtr revIDLastSave="330" documentId="8_{1D6D1B34-4DBE-48EF-B63F-14C9CA3E3AD7}" xr6:coauthVersionLast="47" xr6:coauthVersionMax="47" xr10:uidLastSave="{845A2E5A-125F-4410-B799-145E1AD8474A}"/>
  <bookViews>
    <workbookView xWindow="-28920" yWindow="-120" windowWidth="29040" windowHeight="15720" xr2:uid="{21659F0E-440C-444F-821D-A71C681BAB13}"/>
  </bookViews>
  <sheets>
    <sheet name="Ponudbeni trošk. AC Atea Horti"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1" l="1"/>
  <c r="H21" i="1"/>
  <c r="H22" i="1"/>
  <c r="F23" i="1"/>
  <c r="H23" i="1" s="1"/>
  <c r="F24" i="1"/>
  <c r="H24" i="1" s="1"/>
  <c r="H25" i="1"/>
  <c r="H26" i="1"/>
  <c r="H27" i="1"/>
  <c r="H28" i="1"/>
  <c r="H29" i="1"/>
  <c r="H30" i="1"/>
  <c r="H32" i="1"/>
  <c r="H36" i="1"/>
  <c r="H38" i="1"/>
  <c r="H39" i="1"/>
  <c r="F40" i="1"/>
  <c r="H40" i="1" s="1"/>
  <c r="F41" i="1"/>
  <c r="H41" i="1" s="1"/>
  <c r="H42" i="1"/>
  <c r="H43" i="1"/>
  <c r="H44" i="1"/>
  <c r="H45" i="1"/>
  <c r="H46" i="1"/>
  <c r="H48" i="1"/>
  <c r="H52" i="1"/>
  <c r="H54" i="1"/>
  <c r="H55" i="1"/>
  <c r="H56" i="1"/>
  <c r="F57" i="1"/>
  <c r="H57" i="1" s="1"/>
  <c r="H58" i="1"/>
  <c r="H59" i="1"/>
  <c r="H60" i="1"/>
  <c r="H61" i="1"/>
  <c r="H63" i="1"/>
  <c r="H67" i="1"/>
  <c r="H68" i="1"/>
  <c r="H71" i="1"/>
  <c r="H72" i="1"/>
  <c r="F73" i="1"/>
  <c r="H73" i="1" s="1"/>
  <c r="F74" i="1"/>
  <c r="H74" i="1" s="1"/>
  <c r="H76" i="1"/>
  <c r="H77" i="1"/>
  <c r="H79" i="1"/>
  <c r="H80" i="1"/>
  <c r="H82" i="1"/>
  <c r="H87" i="1"/>
  <c r="H88" i="1"/>
  <c r="H89" i="1"/>
  <c r="H90" i="1"/>
  <c r="F91" i="1"/>
  <c r="H91" i="1" s="1"/>
  <c r="F92" i="1"/>
  <c r="H92" i="1" s="1"/>
  <c r="H93" i="1"/>
  <c r="H95" i="1"/>
  <c r="H99" i="1"/>
  <c r="H131" i="1" s="1"/>
  <c r="I188" i="1" s="1"/>
  <c r="H102" i="1"/>
  <c r="H103" i="1"/>
  <c r="H105" i="1"/>
  <c r="H106" i="1"/>
  <c r="H107" i="1"/>
  <c r="H110" i="1"/>
  <c r="H111" i="1"/>
  <c r="H112" i="1"/>
  <c r="H113" i="1"/>
  <c r="H114" i="1"/>
  <c r="H115" i="1"/>
  <c r="H116" i="1"/>
  <c r="F118" i="1"/>
  <c r="H118" i="1" s="1"/>
  <c r="F119" i="1"/>
  <c r="H119" i="1" s="1"/>
  <c r="H121" i="1"/>
  <c r="H122" i="1"/>
  <c r="H126" i="1"/>
  <c r="H129" i="1"/>
  <c r="H130" i="1"/>
  <c r="H134" i="1"/>
  <c r="H135" i="1"/>
  <c r="H138" i="1"/>
  <c r="F140" i="1"/>
  <c r="H140" i="1" s="1"/>
  <c r="F141" i="1"/>
  <c r="H141" i="1"/>
  <c r="H143" i="1"/>
  <c r="H144" i="1"/>
  <c r="H146" i="1"/>
  <c r="H147" i="1"/>
  <c r="H149" i="1"/>
  <c r="H153" i="1"/>
  <c r="H154" i="1"/>
  <c r="H155" i="1"/>
  <c r="H156" i="1"/>
  <c r="H157" i="1"/>
  <c r="F160" i="1"/>
  <c r="H160" i="1" s="1"/>
  <c r="H161" i="1"/>
  <c r="H162" i="1"/>
  <c r="H163" i="1"/>
  <c r="H164" i="1"/>
  <c r="H165" i="1"/>
  <c r="F168" i="1"/>
  <c r="H168" i="1" s="1"/>
  <c r="H171" i="1"/>
  <c r="H173" i="1"/>
  <c r="H175" i="1"/>
  <c r="H177" i="1"/>
  <c r="H178" i="1"/>
  <c r="H150" i="1" l="1"/>
  <c r="I189" i="1" s="1"/>
  <c r="H64" i="1"/>
  <c r="I185" i="1" s="1"/>
  <c r="H83" i="1"/>
  <c r="I186" i="1" s="1"/>
  <c r="H96" i="1"/>
  <c r="I187" i="1" s="1"/>
  <c r="H49" i="1"/>
  <c r="I184" i="1" s="1"/>
  <c r="H33" i="1"/>
  <c r="I183" i="1" s="1"/>
  <c r="F167" i="1"/>
  <c r="H167" i="1" s="1"/>
  <c r="H179" i="1" s="1"/>
  <c r="I190" i="1" s="1"/>
</calcChain>
</file>

<file path=xl/sharedStrings.xml><?xml version="1.0" encoding="utf-8"?>
<sst xmlns="http://schemas.openxmlformats.org/spreadsheetml/2006/main" count="443" uniqueCount="171">
  <si>
    <t>komplet</t>
  </si>
  <si>
    <t>Po okončanju ugradnje svih komponenti sustava snimanje protoka lateralnih linija uključivo osiguranje dovoljnog broja djelatnika za nadzor linija tokom snimanja protoka.</t>
  </si>
  <si>
    <t>4.3.</t>
  </si>
  <si>
    <t>Dobava i ugradnja kompleta za spajanje cijevi kap po kap na lateralni cjevovod. Komplet se sastoji od obujmice odgovarajućeg promjera, komada fleksibilne spojne cijevi Ø16mm tip RAIN BIRD SPX FLEX prosječne duljine 1m ili jednakovrijedan te dva prijelaznog komada 16mmx3/4" tip RAIN BIRD SBE-075 sve s pripadajućim brtvenim materijalom.Obračun po kompletu</t>
  </si>
  <si>
    <t xml:space="preserve">Kompleti za spajanje cijevi kap po kap  </t>
  </si>
  <si>
    <t>m'</t>
  </si>
  <si>
    <t>Dobava i polaganje cijevi kap-po-kap za površinsku ugradnju sa samoregulirajućim kapaljkama, za pritisak 0,6 do 4 bara, razmak kapaljki 33 cm, 2,3 l/h po kapaljki, dvoslojna, smeđa, tip Rain Bird XFD Drip Line ili jednakovrijedan. Stavka uključuje dobavu i ugradnju kuka za za vertikalnu stabilizaciju cijevi protiv izdizanja pod pritiskom. Kuke se ugrađuju se na svakih 1,5 m' cijevi. Stavka uključuje sav potreban ubodni spojni materijal promjera 17mm tip RAIN BIRD serije XFF i njegovu ugradnju, iskop plitkog rova do 5cm u supstratu, prije samog polaganja cijevi  te zagrtanje cijevi nakon polaganja. Obračun po dužnom metru ugrađene cijevi.Obračun se vrši po m' postavljene cijevi</t>
  </si>
  <si>
    <t>Opskrbna cijev kap po kap  - živice i tlopokrivači</t>
  </si>
  <si>
    <t>Stavka uključuje dobavu, dopremu i montažu opreme koja se sastoji od: 
- elektromagnetskog ventila 24V s priključnom cijevi tipa Rain Bird 100-PGA ili jednakovijedan (komplet uključuje dobavu i ugradnju odgovarajućeg navojnog komada T-komad ili koljeno 1" i dvije niple 1" "za izradu ventilskog sklopa sa svim potrebnim brtvenim materijalom te dvije vodotijesne spojnice tip Rain Bird DBR/Y6 po ventilu za spajanje na kabel automatike - MASTER VENTIL), 
- filtera s predsetiranim regulatorom pritiska R1" s izlaznim pritiskom 2,1bar za ugradnju na izlaznu stranu elektromagnetskog ventila koji kontrolira rad linije s kap po kap  tipa Rai Bird PRF 100 RBY ili jednakovrijedan (uključuje dobavu i ugradnju jednog kolčaka R1" i sav rad i sitni brtveni materijal za izvedbu spojeva) 
sve prilagođeno za planirane linije navodnjavanja.Obračun se vrši po kompletu opremljenog okna</t>
  </si>
  <si>
    <t>4.2.1.</t>
  </si>
  <si>
    <t>Oprema okna za navodnjavanje</t>
  </si>
  <si>
    <t>4.2.</t>
  </si>
  <si>
    <t>Ø 32 (vanjski promjer cijevi)</t>
  </si>
  <si>
    <t>Dobava, doprema i polaganje cijevi iz polietilena PE100, SDR17, 10 bara za izvedbu opskrbnih i lateralnih vodova. Stavka uključuje dobavu i ugradnju kvalitetnih spojnica iz polipropilena PN10 za izvedbu kompletnog cjevovoda s ograncima i spojevima na razdjelne i elektromagnetske ventile. Obračun se vrši po dužnom metru kompletno montiranog, pričvršćenog i ispitanog cjevovoda. U cijenu uključiti šlicanje i bušenje zidova na trasi polaganja cjevovoda. Količina uključuje 10% tehnološkog dodatka.Obračun se vrši po m' postavljenog voda</t>
  </si>
  <si>
    <t>4.1.</t>
  </si>
  <si>
    <t>Navodnjavanje</t>
  </si>
  <si>
    <t>4.</t>
  </si>
  <si>
    <t>kg</t>
  </si>
  <si>
    <t>Osmocote exact 15-9-11+2,5MgO+Me. 8-9 mjeseci.</t>
  </si>
  <si>
    <t>2.3.2.</t>
  </si>
  <si>
    <t>Organski briketirani gnoj Stallatico</t>
  </si>
  <si>
    <t>2.3.1.</t>
  </si>
  <si>
    <t>Ostali materijal potreban za sadnju:</t>
  </si>
  <si>
    <t>2.3.</t>
  </si>
  <si>
    <t>kom</t>
  </si>
  <si>
    <t>Cotoneaster dammeri, clt 3</t>
  </si>
  <si>
    <t>2.2.5.</t>
  </si>
  <si>
    <t>Helichrysum, clt 3</t>
  </si>
  <si>
    <t>2.2.4.</t>
  </si>
  <si>
    <t>Juniperus horizontalis 'Glauca' clt 3</t>
  </si>
  <si>
    <t>2.2.3.</t>
  </si>
  <si>
    <t>Lavandula angustifolia, clt 3</t>
  </si>
  <si>
    <t>2.2.2.</t>
  </si>
  <si>
    <t>Rosmarinus officinalis ‘Prostratus’ Clt 3</t>
  </si>
  <si>
    <t>2.2.1.</t>
  </si>
  <si>
    <t>trajnice 15x15x15cm</t>
  </si>
  <si>
    <t>2.2.</t>
  </si>
  <si>
    <t>Iskop rupa u navezenom tlu u geosaći. Sadnja biljnog materijala sa svoim potrebnim radovima kao što su gnojidba, zaljevanjem i zbijanje u zemlji.</t>
  </si>
  <si>
    <t>2.1.</t>
  </si>
  <si>
    <t xml:space="preserve">Sadnja biljnog materijala. </t>
  </si>
  <si>
    <t>2.</t>
  </si>
  <si>
    <t xml:space="preserve">m² </t>
  </si>
  <si>
    <t>Nabava dobava i ugradnja jutene mereže tipa "Jutenon 300-500 g/m2". Stavka uključuje sve potrebne radove i materijale za učvršćivanje mreže po tlu.Razastiranje i polaganje jutene mreže po pokosu, uključivo prilagođavanje konfiguraciji terena.Preklapanje traka jutene mreže (min. 10–15 cm) i poravnanje spojeva. Sidrenje jutene mreže u tlo drvenim ili čeličnim klinovima, uključivo učvršćenje na kruni pokosa.Zatrpavanje i lagano prekrivanje rubova jutene mreže rizlom/zemljom radi sprječavanja podizanja.</t>
  </si>
  <si>
    <t>1.5.</t>
  </si>
  <si>
    <t>m³</t>
  </si>
  <si>
    <t>Nabava, dobava i ručno/strojno ugradnja plodne zemlje u sloju od cca 20 cm u geosaće na cijelu površinu pokosa. Nakon nasipavanja dobro nabiti sloj plodne zemlje, količina povećana za 20% radi slijeganja.</t>
  </si>
  <si>
    <t>1.4.</t>
  </si>
  <si>
    <t>1.3.</t>
  </si>
  <si>
    <t>Planiranje pokosa u nagibu 1:1, uključivo fino ravnanje podloge i zbijanje podloge na koju se ugrađuju geosaće. Obračun se vrši po m² odrađene podloge.</t>
  </si>
  <si>
    <t>1.2.</t>
  </si>
  <si>
    <t>Strojno uklanjanje gornjeg sloja tampona/rastresitog materijala/kamenja/korjenja s padine koji ide od vrha parcele do šetnice u širini od 5 cm. Odvoz i zbrinjavanje materijala. Obračun se vrši po m³.</t>
  </si>
  <si>
    <t>1.1.</t>
  </si>
  <si>
    <t>Pripremni radovi</t>
  </si>
  <si>
    <t>1.</t>
  </si>
  <si>
    <t>AC Atea</t>
  </si>
  <si>
    <t>Sanirati pokos staze uz more na parcelama 1 2 3 4 5</t>
  </si>
  <si>
    <t>8.</t>
  </si>
  <si>
    <t>m</t>
  </si>
  <si>
    <t>Produženje postojeće lini navodnjavanja sa susjedne gredice ružmarina koristeći cijev kap-po-kap za površinsku ugradnju, sa samoregulirajućim kapaljkama za pritisak 0,6 do 4,1 bara, razmak kapaljki 33 cm, 2,3 l/h po kapaljki, smeđa, tip Rain Bird XFD(dužina 1.5m).Stavka uključuje sve potrebne spojnice za cijev kap-po-kap: "T" 16mm-16mm-16mm-2 komada te punu smeđu cijev 16 mm tipa XFD 1600 koja se ukopava ispod zemlje( dužina 2m) i spaja na postojeće navodnjavanje živice.</t>
  </si>
  <si>
    <t xml:space="preserve">Navodnjavanje </t>
  </si>
  <si>
    <t>žica</t>
  </si>
  <si>
    <t>3.3.2.</t>
  </si>
  <si>
    <t>čelični klinovi h-30cm</t>
  </si>
  <si>
    <t>3.3.1.</t>
  </si>
  <si>
    <t>Izrada armature za penačice na pokosima. Armatura se izrađuje pomoću čeličnih klinova od armarunih šipki fi 6 i žica zavarena, pocinčana, zelena plastificirana. Žica se prostire po pokosu i učvršćuje sa metalnim klinovima. Na istu armaturu se vezuju djelovi biljke.</t>
  </si>
  <si>
    <t>3.3.</t>
  </si>
  <si>
    <t>Photinia x fraseri ‘Red Robin‘, h=90-120cm, clt 9. Razmak sadnje 0,5 m</t>
  </si>
  <si>
    <t>3.2.</t>
  </si>
  <si>
    <t>Trachelospermum jasminoides Promjer posude: 15 cm, visna biljke cca. 150 cm</t>
  </si>
  <si>
    <t>3.1.</t>
  </si>
  <si>
    <t>Nabava i dobava biljnog materijala dobro razgranatog i sa već gotovim habitusom (u kontejneru ili loncu; I klase):</t>
  </si>
  <si>
    <t>3.</t>
  </si>
  <si>
    <t>trajnice 30x30x30cm</t>
  </si>
  <si>
    <t>Iskop rupa u navezenom tlu iznad zida. Sadnja biljnog materijala s gnojidbom, te vezivanjem na armaturu.</t>
  </si>
  <si>
    <t>Nabava, dobava i ručno/strojno nasipavanje plodne zemlje u sloju od cca 30 cm na površinu uz betonski zid dužine 9 m,(9m x 0,3m x0.2m). Nakon nasipavanja dobro nabiti sloj plodne zemlje, količina povećana za 20% radi slijeganja.</t>
  </si>
  <si>
    <t>Uklanjanje sloja tampona neposredno iznad zida 40 cm. Odvoz i zbrinjavanje materijala.</t>
  </si>
  <si>
    <t>Sadnja prekrivača tla na pokos kod MH 406 prema sportu</t>
  </si>
  <si>
    <t>Obračun po kompletu</t>
  </si>
  <si>
    <t>Dobava i ugradnja kompleta za spajanje cijevi kap po kap na lateralni cjevovod. Komplet se sastoji od obujmice odgovarajućeg promjera, komada fleksibilne spojne cijevi Ø16mm tip RAIN BIRD SPX FLEX prosječne duljine 1m ili jednakovrijedan te dva prijelaznog komada 16mmx3/4" tip RAIN BIRD SBE-075 sve s pripadajućim brtvenim materijalom.</t>
  </si>
  <si>
    <t>Obračun se vrši po m' postavljene cijevi</t>
  </si>
  <si>
    <t>Dobava i polaganje cijevi kap-po-kap za površinsku ugradnju sa samoregulirajućim kapaljkama, za pritisak 0,6 do 4 bara, razmak kapaljki 33 cm, 2,3 l/h po kapaljki, dvoslojna, smeđa, tip Rain Bird XFD Drip Line ili jednakovrijedan. Stavka uključuje dobavu i ugradnju kuka za za vertikalnu stabilizaciju cijevi protiv izdizanja pod pritiskom. Kuke se ugrađuju se na svakih 1,5 m' cijevi. Stavka uključuje sav potreban ubodni spojni materijal promjera 17mm tip RAIN BIRD serije XFF i njegovu ugradnju, iskop plitkog rova do 5cm u supstratu, prije samog polaganja cijevi  te zagrtanje cijevi nakon polaganja. Obračun po dužnom metru ugrađene cijevi.</t>
  </si>
  <si>
    <t>4.1.1.</t>
  </si>
  <si>
    <t>3.4.2.</t>
  </si>
  <si>
    <t>3.4.1.</t>
  </si>
  <si>
    <t>3.4.</t>
  </si>
  <si>
    <t>Lavandula angustifolia clt 3</t>
  </si>
  <si>
    <t>3.2.6.</t>
  </si>
  <si>
    <t>Campanula poscharskyana «Stella» fi lonca clt 3</t>
  </si>
  <si>
    <t>3.2.5.</t>
  </si>
  <si>
    <t>Jasminum Nudiflorum fi 15</t>
  </si>
  <si>
    <t>3.2.4.</t>
  </si>
  <si>
    <t>Clematis Viticella fi lonca 14</t>
  </si>
  <si>
    <t>3.2.3.</t>
  </si>
  <si>
    <t>Hedera helix fi 15, h 1-1,5m</t>
  </si>
  <si>
    <t>3.2.2.</t>
  </si>
  <si>
    <t>Parthenocissus quinquefolia fi 15cm , h-1.1.5m</t>
  </si>
  <si>
    <t>3.2.1.</t>
  </si>
  <si>
    <t>trajnice 20x20x20cm</t>
  </si>
  <si>
    <t>Iskop rupa u navezenom tlu iznad metalnog rubnjaka. Sadnja biljnog materijala s gnojidbom, te vezivanjem na armaturu.</t>
  </si>
  <si>
    <t>Nabava, dobava i ručno/strojno nasipavanje plodne zemlje u sloju od cca 20 cm na površinu iznad metalnog rubnjaka dužine 72 m,(72 m x 0,2m x0.2m). Nakon nasipavanja dobro nabiti sloj plodne zemlje, količina povećana za 20% radi slijeganja.</t>
  </si>
  <si>
    <t>2.4.</t>
  </si>
  <si>
    <t>ugradnja metalnog rubnjaka  5mm x 200mm x 200mm</t>
  </si>
  <si>
    <t>iskop rupa  25 x 25cm</t>
  </si>
  <si>
    <t xml:space="preserve">Izrada točkastih pozicija za sadnju sredini pokosa. Iskop rupe u tamponu pokosa 25 x 25cm, deponiranje iskopanog materijala na gradilištu, ugradnja plosnatog željeza 5mm x 200mm x 200mm s donje strane rupe okomito prema padu. Nasipavanje plodne zemlje u rupu te prekrivanje zahvata iskopanim materijalom iz pokosa. </t>
  </si>
  <si>
    <t xml:space="preserve">čelična šipka </t>
  </si>
  <si>
    <t>2.1.2.</t>
  </si>
  <si>
    <t xml:space="preserve">m </t>
  </si>
  <si>
    <t xml:space="preserve">metalni rubnjak  </t>
  </si>
  <si>
    <t>2.1.1.</t>
  </si>
  <si>
    <t>Rubnjak se izrađuje od metalnog profila – plosnato željezo dimenzija 5 mm × 200 mm × 3000 mm. Rubnjak se polaže na dno pokosa, a pojedini elementi se međusobno kontinuirano zavaruju.Na svakih 2,0 m predviđeno je zabijanje čeličnih ankera (šipka Ø10 mm dužine 400mm) u tlo. Rubnjak se zavaruje za anker s vanjske strane, tako da anker nakon nasipavanja zemlje nije vidljiv.Stavka uključuje sav materijal, zavarivačke radove, sidrenje i montažu, kompletno izvedeno prema pravilima struke.</t>
  </si>
  <si>
    <t>Ugradnja metalnog rubnjaka po dnu pokosa u punoj dužini pokosa</t>
  </si>
  <si>
    <t>Uklanjanje sloja rizle/tampona na dnu pokosa po cijeloj dužini pokosa (198m) zbog dobivanja ravnanog terena prije ugradnje metalnog rubnjaka .Zbrinjavanje materijalana gradilištu te zatrpavanje nakon postavljanja rubnjaka.</t>
  </si>
  <si>
    <t>Sadnja prekrivača tla kao što su (Rhyncospermum jasminoides,Hedera helix,Hedera algeriensis “Gloire de Marengo,Partenocisus quinqefolia,Parthenocissus tricuspidata) na pokose između redova mobilnih kućica između živice i dna pokosa</t>
  </si>
  <si>
    <t>Produženje postojeće lini navodnjavanja sa susjedne parcele koristeći cijev kap-po-kap za površinsku ugradnju, sa samoregulirajućim kapaljkama za pritisak 0,6 do 4,1 bara, razmak kapaljki 33 cm, 2,3 l/h po kapaljki, smeđa, tip Rain Bird XFD(dužina 1.5m).Stavka uključuje sve potrebne spojnice za cijev kap-po-kap: "T" 16mm-16mm-16mm-2 komada te punu smeđu cijev 16 mm tipa XFD 1600 koja se ukopava ispod zemlje( dužina 2m) i spaja na postojeće navodnjavanje živice.</t>
  </si>
  <si>
    <t>1.3.2.</t>
  </si>
  <si>
    <t>1.3.1.</t>
  </si>
  <si>
    <t>1.2.1.</t>
  </si>
  <si>
    <t>Nabava i dobava biljnog materijala (u kontejneru ili loncu; I klase):</t>
  </si>
  <si>
    <t>grmlje/živice 40x40x40 cm</t>
  </si>
  <si>
    <t>1.1.1.</t>
  </si>
  <si>
    <t>Iskop rupa u tlu bez obzira na ktg tla. Sadnja biljnog materijala s gnojidbom (Organski briketirani gnoj Stallatico i Osmocote exact 15-9-11 + 2MgO + Me). Pikamiranje ukoliko se naiđe na stijenu.</t>
  </si>
  <si>
    <t>Sadnja živice.</t>
  </si>
  <si>
    <t>Sadnja živice prema susjednoj kamper parceli 37</t>
  </si>
  <si>
    <t>Photinia x fraseri ‘Red Robin‘, h=60-80cm, clt 9. Razmak sadnje 0,4 m</t>
  </si>
  <si>
    <t>Nabava, dobava i ručno/strojno nasipavanje plodne zemlje u sloju od cca 30 cm na površinu uz betonski zid dužine 20 m,(9m x 0,3m x0.2m). Nakon nasipavanja dobro nabiti sloj plodne zemlje, količina povećana za 20% radi slijeganja.</t>
  </si>
  <si>
    <t>Uklanjanje sloja rizle/tampona neposredno iznad zida 30 cm. Odvoz i zbrinjavanje materijala.</t>
  </si>
  <si>
    <t>Sadnja prekrivača tla na pokos kod MH 378 i 328 prema cesti koja ide na plažu</t>
  </si>
  <si>
    <t>Izrada koluta navodnjavanja oko sadnice koristeći cijev kap-po-kap za površinsku ugradnju, sa samoregulirajućim kapaljkama za pritisak 0,6 do 4,1 bara, razmak kapaljki 33 cm, 2,3 l/h po kapaljki, smeđa, tip Rain Bird XFD(dužina 1.5m).Stavka uključuje sve potrebne spojnice za cijev kap-po-kap: "T" 16mm-16mm-16mm-2 komada te punu smeđu cijev 16 mm tipa XFD 1600 koja se ukopava ispod zemlje( dužina 2m) i spaja na postojeće navodnjavanje živice.</t>
  </si>
  <si>
    <t>Pinus pinea, opseg debla 18/20 cm, h 200-300cm</t>
  </si>
  <si>
    <t>2.8.</t>
  </si>
  <si>
    <t>Sadni materijal. Sadnice koje se sade moraju imati certifikat o specifikaciji proizvoda s čime se potvrđuju karakteristike svake biljke kao ime vrste i varijeteta, veličina biljke, podrijetlo (biljna putovnica). One moraju biti apsolutno zdrave, nezaražene i neoštećene, tražene vrste i varijeteta, školovane u rasadniku. Trebaju imati zdrav i normalno razvijen korjenov sustav (čitav busen) te pravilno oblikovanu i dobro prorašćenu krošnju, osobito s očuvanim donjim granama i neoštećenim vršnim izbojkom. U cijeni sadnice uračunat je transport do mjesta sadnje te iskrcaj sadnica. Obračun po komadu:</t>
  </si>
  <si>
    <t>2.7.</t>
  </si>
  <si>
    <t>Kolčenje stabala drvenim kolcima, impregniranih pod kotlovskim tlakom, dužine 2.5 m, promjera 6-8 cm. Kolci se međusobno učvršćuju poprečnim letvicama skovanih u trokut.  Po stablašici potrebno 3 kolca. Vezivanje debla na dvije visine gumiranom trakom kao trostrano napeta osmica. Sve s nabavom materijala i ugradbom.</t>
  </si>
  <si>
    <t>2.6.</t>
  </si>
  <si>
    <t>Postavljanje stabla u iskopanu jamu, 20% pripremljene mješavine rahlog zemljanog materijala iz iskopa izmiješane s lavom  posipa se ravnomjerno na dno sadne jame. Ispuna s preostalih 80% mješavine zemlje s vulkanskim kamenom, hranivom i supstratom zapunjuje se i oblaže oko busena stabla s nabijanjem u slojevima. Sve to s radovima orezivanja oštećenog korijenja. Zatrpavanje – sadnja te oblikovanje zemljane zdijelice oko stabla (r=0,60 x 0,06m dubine) radi zadržavanja vode. Obilno zalijevanje. Formiranje krošnje stablašice uz odstranjivanje oštećenih dijelova (10-15 % volumena krošnje). Obračun po komadu posađenog stabla.</t>
  </si>
  <si>
    <t>2.5.</t>
  </si>
  <si>
    <t>lit</t>
  </si>
  <si>
    <t>Supstrat za stablašice tip kao M510 Stender  u količini od 70 l / stablu, (ili drugi jednakovrijedan proizvod). Sve s nabavom i ugradbom materijala. Obračun stavke po utrošenom supstratu.</t>
  </si>
  <si>
    <t>Hranjivo za stablašice tip kao OSMOCOTE Exact 12-14 mjeseci, 15-9-11+2MgO+Me  u količini od 0,5 kg / stablu, s funkcijom dugotrajnog djelovanja (ili drugi jednakovrijedan proizvod). Sve s nabavom i ugradbom materijala. Obračun stavke po utrošenom kilogramu hranjiva.</t>
  </si>
  <si>
    <t>Jama se oko stabla zapunjava mješavinom rahlog zemljanog materijala iz iskopa bez krupnijeg kamena i vulkanskim kamenom, pomiješano u omjeru zemlja: vulkanski kamen = 70:30%.  Sve s nabavom i ugradbom materijala. Obračun stavke po komadu.</t>
  </si>
  <si>
    <t xml:space="preserve">Iskop jama za sadnju stabala u zemljištu III-V ktg s odvozom 30% materijala iz iskopa (ako ima krupnijeg kamena treba ga otkloniti) i planiranjem istog u krugu gradilišta te planiranjem ostalog zemljanog materijala za potrebe sadnje. Širina sadne jame mora biti za 1,5 puta veća od promjera busena, a dubina za 1,5 puta veća od dužine busena. Rahljenje dna jame. Obračun po komadu iskopane sadne jame. </t>
  </si>
  <si>
    <t>Sadnja stabala</t>
  </si>
  <si>
    <t>Označavanje pozicija sadnje stabala</t>
  </si>
  <si>
    <t>Hortikulturni radovi.</t>
  </si>
  <si>
    <t>Sadnja novih stabala pored MH 262, 275,372,401,453,481,311,358,</t>
  </si>
  <si>
    <t>2.9.</t>
  </si>
  <si>
    <t>Cercis siliquastrum, opseg debla 18/20 cm, h 200-300cm</t>
  </si>
  <si>
    <t>Sadnja novih stabala pored sanitarca 2 (SB 2)</t>
  </si>
  <si>
    <t>Quercus ilex  opseg debla 18-20cm, h 200-300cm</t>
  </si>
  <si>
    <t>2.10.</t>
  </si>
  <si>
    <t>Cercis siliquastrum opseg debla 18/20 cm, h 200-300cm</t>
  </si>
  <si>
    <t>Sadnja novih stabalana kamp parcelama sektora E i F, plaži, kod recepcije i na plaži</t>
  </si>
  <si>
    <t>DESTINACIJA: NJIVICE</t>
  </si>
  <si>
    <t>R. broj</t>
  </si>
  <si>
    <t>Opis</t>
  </si>
  <si>
    <t>Naziv objekta</t>
  </si>
  <si>
    <t>JM</t>
  </si>
  <si>
    <t>KOL</t>
  </si>
  <si>
    <t>Iznos</t>
  </si>
  <si>
    <t>Ukupno</t>
  </si>
  <si>
    <t>Napomena</t>
  </si>
  <si>
    <t>UKUPNO</t>
  </si>
  <si>
    <t>REKAPITULACIJA</t>
  </si>
  <si>
    <t>5.</t>
  </si>
  <si>
    <t>6.</t>
  </si>
  <si>
    <t>7.</t>
  </si>
  <si>
    <r>
      <t xml:space="preserve">Photinia x fraseri ‘Red Robin‘, </t>
    </r>
    <r>
      <rPr>
        <sz val="8"/>
        <rFont val="Arial"/>
        <family val="2"/>
      </rPr>
      <t>h=60-80cm, clt 9. Razmak sadnje 0,4 m</t>
    </r>
  </si>
  <si>
    <r>
      <t>Nabava, dovoz te strojno i ručno planiranje plodne zemlje crvenice u prosječnom sloju od 5-10 cm odnosno kako odredi nadzorni inženjer na terenu. Količina se povećava za 20% zbog slijeganja zemlje koja je uključena u ukupnu količinu. Obračun po m</t>
    </r>
    <r>
      <rPr>
        <vertAlign val="superscript"/>
        <sz val="8"/>
        <rFont val="Arial"/>
        <family val="2"/>
      </rPr>
      <t>3</t>
    </r>
    <r>
      <rPr>
        <sz val="8"/>
        <rFont val="Arial"/>
        <family val="2"/>
      </rPr>
      <t>.</t>
    </r>
  </si>
  <si>
    <r>
      <t>m</t>
    </r>
    <r>
      <rPr>
        <vertAlign val="superscript"/>
        <sz val="8"/>
        <rFont val="Arial"/>
        <family val="2"/>
      </rPr>
      <t>3</t>
    </r>
  </si>
  <si>
    <t>Ponudbeni troškovnik za radove krajobraznog uređenja u AC Atea_Krk</t>
  </si>
  <si>
    <t>Nabava, dobava i ugradnja geosaća širine otvora 200mm x 200mm i  visinom 200mm (HDPE), razvučeno i prilagođeno konfiguraciji pokosa. Stavka uključuje  korištenje svih potrebnih materijala za ugradnju kao što su ankeri za sidrenje tipa "J", vezice za učvršćivanje sa drugim sektorima. Obračun se vrši po m² stvarno ugrađenih geosaća.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</si>
</sst>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 _€"/>
  </numFmts>
  <fonts count="19" x14ac:knownFonts="1">
    <font>
      <sz val="11"/>
      <color theme="1"/>
      <name val="Aptos Narrow"/>
      <family val="2"/>
      <charset val="238"/>
      <scheme val="minor"/>
    </font>
    <font>
      <sz val="8"/>
      <color rgb="FF0070C0"/>
      <name val="Arial"/>
      <family val="2"/>
    </font>
    <font>
      <sz val="8"/>
      <color theme="1"/>
      <name val="Arial"/>
      <family val="2"/>
    </font>
    <font>
      <sz val="8"/>
      <name val="Arial"/>
      <family val="2"/>
    </font>
    <font>
      <sz val="11"/>
      <color rgb="FF000000"/>
      <name val="Calibri"/>
      <family val="2"/>
      <charset val="238"/>
    </font>
    <font>
      <sz val="8"/>
      <color indexed="8"/>
      <name val="Arial"/>
      <family val="2"/>
    </font>
    <font>
      <b/>
      <sz val="8"/>
      <name val="Arial"/>
      <family val="2"/>
    </font>
    <font>
      <sz val="10"/>
      <name val="Arial"/>
      <family val="2"/>
      <charset val="238"/>
    </font>
    <font>
      <b/>
      <sz val="8"/>
      <color theme="1"/>
      <name val="Arial"/>
      <family val="2"/>
    </font>
    <font>
      <b/>
      <sz val="8"/>
      <name val="Arial"/>
      <family val="2"/>
      <charset val="238"/>
    </font>
    <font>
      <sz val="10"/>
      <name val="Arial"/>
      <family val="2"/>
    </font>
    <font>
      <sz val="8"/>
      <color rgb="FF000000"/>
      <name val="Arial"/>
      <family val="2"/>
    </font>
    <font>
      <i/>
      <sz val="8"/>
      <name val="Arial"/>
      <family val="2"/>
    </font>
    <font>
      <b/>
      <sz val="8"/>
      <color rgb="FF000000"/>
      <name val="Arial"/>
      <family val="2"/>
    </font>
    <font>
      <b/>
      <sz val="12"/>
      <name val="Arial"/>
      <family val="2"/>
      <charset val="238"/>
    </font>
    <font>
      <sz val="11"/>
      <color theme="1"/>
      <name val="Arial"/>
      <family val="2"/>
    </font>
    <font>
      <vertAlign val="superscript"/>
      <sz val="8"/>
      <name val="Arial"/>
      <family val="2"/>
    </font>
    <font>
      <b/>
      <sz val="12"/>
      <color theme="1"/>
      <name val="Arial"/>
      <family val="2"/>
    </font>
    <font>
      <sz val="8"/>
      <color theme="3" tint="0.499984740745262"/>
      <name val="Arial"/>
      <family val="2"/>
    </font>
  </fonts>
  <fills count="7">
    <fill>
      <patternFill patternType="none"/>
    </fill>
    <fill>
      <patternFill patternType="gray125"/>
    </fill>
    <fill>
      <patternFill patternType="solid">
        <fgColor theme="0"/>
        <bgColor indexed="64"/>
      </patternFill>
    </fill>
    <fill>
      <patternFill patternType="solid">
        <fgColor theme="0"/>
        <bgColor rgb="FFE7E6E6"/>
      </patternFill>
    </fill>
    <fill>
      <patternFill patternType="solid">
        <fgColor theme="6" tint="0.79998168889431442"/>
        <bgColor indexed="64"/>
      </patternFill>
    </fill>
    <fill>
      <patternFill patternType="solid">
        <fgColor theme="5" tint="0.79998168889431442"/>
        <bgColor indexed="64"/>
      </patternFill>
    </fill>
    <fill>
      <patternFill patternType="solid">
        <fgColor theme="6" tint="0.59999389629810485"/>
        <bgColor indexed="64"/>
      </patternFill>
    </fill>
  </fills>
  <borders count="24">
    <border>
      <left/>
      <right/>
      <top/>
      <bottom/>
      <diagonal/>
    </border>
    <border>
      <left style="thin">
        <color theme="2"/>
      </left>
      <right style="thin">
        <color theme="2"/>
      </right>
      <top style="thin">
        <color theme="2"/>
      </top>
      <bottom style="thin">
        <color theme="2"/>
      </bottom>
      <diagonal/>
    </border>
    <border>
      <left style="thin">
        <color theme="2"/>
      </left>
      <right style="thin">
        <color theme="2"/>
      </right>
      <top/>
      <bottom style="thin">
        <color theme="2"/>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theme="2"/>
      </left>
      <right style="thin">
        <color theme="2"/>
      </right>
      <top style="thin">
        <color theme="2"/>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theme="2"/>
      </left>
      <right style="thin">
        <color theme="2"/>
      </right>
      <top style="thin">
        <color theme="2"/>
      </top>
      <bottom/>
      <diagonal/>
    </border>
    <border>
      <left style="thin">
        <color theme="2"/>
      </left>
      <right style="thin">
        <color theme="2"/>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0" fontId="4" fillId="0" borderId="0"/>
    <xf numFmtId="0" fontId="7" fillId="0" borderId="0"/>
    <xf numFmtId="0" fontId="10" fillId="0" borderId="0"/>
    <xf numFmtId="0" fontId="7" fillId="0" borderId="0"/>
  </cellStyleXfs>
  <cellXfs count="139">
    <xf numFmtId="0" fontId="0" fillId="0" borderId="0" xfId="0"/>
    <xf numFmtId="164" fontId="1" fillId="0" borderId="1" xfId="0" applyNumberFormat="1" applyFont="1" applyBorder="1" applyAlignment="1">
      <alignment horizontal="center" vertical="center"/>
    </xf>
    <xf numFmtId="4" fontId="3" fillId="0" borderId="1" xfId="0" applyNumberFormat="1" applyFont="1" applyBorder="1" applyAlignment="1">
      <alignment horizontal="left" vertical="center" wrapText="1"/>
    </xf>
    <xf numFmtId="0" fontId="0" fillId="0" borderId="0" xfId="0" applyAlignment="1">
      <alignment horizontal="left" vertical="center"/>
    </xf>
    <xf numFmtId="2" fontId="3" fillId="2" borderId="1" xfId="0" applyNumberFormat="1" applyFont="1" applyFill="1" applyBorder="1" applyAlignment="1">
      <alignment horizontal="center" vertical="center"/>
    </xf>
    <xf numFmtId="0" fontId="6" fillId="0" borderId="1" xfId="0" applyFont="1" applyBorder="1" applyAlignment="1">
      <alignment horizontal="left" vertical="center" wrapText="1"/>
    </xf>
    <xf numFmtId="0" fontId="3" fillId="0" borderId="6" xfId="0" applyFont="1" applyBorder="1" applyAlignment="1">
      <alignment horizontal="center" vertical="center"/>
    </xf>
    <xf numFmtId="0" fontId="12" fillId="0" borderId="6" xfId="0" applyFont="1" applyBorder="1" applyAlignment="1">
      <alignment horizontal="left"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xf>
    <xf numFmtId="0" fontId="3" fillId="0" borderId="6" xfId="0" applyFont="1" applyBorder="1" applyAlignment="1">
      <alignment horizontal="left" vertical="center" wrapText="1"/>
    </xf>
    <xf numFmtId="0" fontId="3" fillId="2" borderId="1" xfId="3" applyFont="1" applyFill="1" applyBorder="1" applyAlignment="1">
      <alignment horizontal="center" vertical="center"/>
    </xf>
    <xf numFmtId="2" fontId="3" fillId="0" borderId="1" xfId="0" applyNumberFormat="1" applyFont="1" applyBorder="1" applyAlignment="1">
      <alignment horizontal="center" vertical="center"/>
    </xf>
    <xf numFmtId="0" fontId="3" fillId="0" borderId="1" xfId="0" applyFont="1" applyBorder="1" applyAlignment="1">
      <alignment horizontal="center" vertical="center"/>
    </xf>
    <xf numFmtId="4" fontId="3"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14" fillId="4" borderId="9" xfId="0" applyFont="1" applyFill="1" applyBorder="1" applyAlignment="1">
      <alignment horizontal="center" vertical="center" wrapText="1"/>
    </xf>
    <xf numFmtId="0" fontId="9" fillId="4" borderId="9" xfId="0" applyFont="1" applyFill="1" applyBorder="1" applyAlignment="1">
      <alignment horizontal="center" vertical="center" wrapText="1"/>
    </xf>
    <xf numFmtId="4" fontId="9" fillId="4" borderId="9" xfId="0" applyNumberFormat="1" applyFont="1" applyFill="1" applyBorder="1" applyAlignment="1">
      <alignment horizontal="center" vertical="center" wrapText="1"/>
    </xf>
    <xf numFmtId="0" fontId="11" fillId="0" borderId="0" xfId="0" applyFont="1" applyBorder="1" applyAlignment="1">
      <alignment horizontal="center" vertical="center" wrapText="1"/>
    </xf>
    <xf numFmtId="0" fontId="12" fillId="0" borderId="0" xfId="0" applyFont="1" applyBorder="1" applyAlignment="1">
      <alignment horizontal="left" vertical="center" wrapText="1"/>
    </xf>
    <xf numFmtId="0" fontId="3" fillId="0" borderId="0" xfId="0" applyFont="1" applyBorder="1" applyAlignment="1">
      <alignment horizontal="center" vertical="center"/>
    </xf>
    <xf numFmtId="0" fontId="8" fillId="0" borderId="0" xfId="0" applyFont="1" applyBorder="1" applyAlignment="1">
      <alignment horizontal="left" vertical="center"/>
    </xf>
    <xf numFmtId="0" fontId="2" fillId="0" borderId="0" xfId="0" applyFont="1" applyBorder="1" applyAlignment="1">
      <alignment horizontal="left" vertical="center" wrapText="1"/>
    </xf>
    <xf numFmtId="0" fontId="6" fillId="0" borderId="0" xfId="0" applyFont="1" applyBorder="1" applyAlignment="1">
      <alignment horizontal="left" vertical="center" wrapText="1"/>
    </xf>
    <xf numFmtId="4" fontId="6" fillId="0" borderId="0" xfId="0" applyNumberFormat="1" applyFont="1" applyBorder="1" applyAlignment="1">
      <alignment horizontal="left" vertical="center" wrapText="1"/>
    </xf>
    <xf numFmtId="0" fontId="8" fillId="0" borderId="0" xfId="0" applyFont="1" applyBorder="1" applyAlignment="1">
      <alignment horizontal="left" vertical="center" wrapText="1"/>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3" fillId="0" borderId="0" xfId="0" applyFont="1" applyBorder="1" applyAlignment="1">
      <alignment horizontal="left" vertical="center" wrapText="1"/>
    </xf>
    <xf numFmtId="0" fontId="5" fillId="0" borderId="0" xfId="0" applyFont="1" applyBorder="1" applyAlignment="1">
      <alignment horizontal="left" vertical="center" wrapText="1"/>
    </xf>
    <xf numFmtId="49" fontId="3" fillId="0" borderId="0" xfId="1" applyNumberFormat="1" applyFont="1" applyBorder="1" applyAlignment="1">
      <alignment horizontal="center" vertical="center" wrapText="1"/>
    </xf>
    <xf numFmtId="0" fontId="3" fillId="0" borderId="0" xfId="0" applyFont="1" applyBorder="1" applyAlignment="1">
      <alignment vertical="top" wrapText="1"/>
    </xf>
    <xf numFmtId="0" fontId="2" fillId="0" borderId="14" xfId="0" applyFont="1" applyBorder="1" applyAlignment="1">
      <alignment horizontal="left" vertical="center" wrapText="1"/>
    </xf>
    <xf numFmtId="0" fontId="2" fillId="0" borderId="14" xfId="0" applyFont="1" applyBorder="1" applyAlignment="1">
      <alignment horizontal="center" vertical="center"/>
    </xf>
    <xf numFmtId="0" fontId="15" fillId="0" borderId="0" xfId="0" applyFont="1"/>
    <xf numFmtId="0" fontId="2" fillId="0" borderId="0" xfId="0" applyFont="1"/>
    <xf numFmtId="0" fontId="3" fillId="0" borderId="14" xfId="0" applyFont="1" applyBorder="1" applyAlignment="1">
      <alignment horizontal="center" vertical="center" wrapText="1"/>
    </xf>
    <xf numFmtId="0" fontId="0" fillId="4" borderId="8" xfId="0" applyFill="1" applyBorder="1"/>
    <xf numFmtId="0" fontId="0" fillId="4" borderId="10" xfId="0" applyFill="1" applyBorder="1"/>
    <xf numFmtId="0" fontId="6" fillId="0" borderId="0" xfId="0" applyFont="1" applyBorder="1" applyAlignment="1">
      <alignment horizontal="center" vertical="center" wrapText="1"/>
    </xf>
    <xf numFmtId="16" fontId="3" fillId="0" borderId="0" xfId="0" applyNumberFormat="1" applyFont="1" applyBorder="1" applyAlignment="1">
      <alignment horizontal="center" vertical="center" wrapText="1"/>
    </xf>
    <xf numFmtId="0" fontId="3" fillId="0" borderId="0" xfId="0" applyFont="1" applyBorder="1" applyAlignment="1">
      <alignment horizontal="center" vertical="center" wrapText="1"/>
    </xf>
    <xf numFmtId="14" fontId="3" fillId="0" borderId="0" xfId="0" applyNumberFormat="1" applyFont="1" applyBorder="1" applyAlignment="1">
      <alignment horizontal="center" vertical="center" wrapText="1"/>
    </xf>
    <xf numFmtId="4" fontId="6" fillId="0" borderId="0" xfId="0" applyNumberFormat="1" applyFont="1" applyBorder="1" applyAlignment="1">
      <alignment horizontal="center" vertical="center" wrapText="1"/>
    </xf>
    <xf numFmtId="164" fontId="1" fillId="0" borderId="15" xfId="0" applyNumberFormat="1" applyFont="1" applyBorder="1" applyAlignment="1">
      <alignment horizontal="center" vertical="center"/>
    </xf>
    <xf numFmtId="0" fontId="6" fillId="2" borderId="18" xfId="0" applyFont="1" applyFill="1" applyBorder="1" applyAlignment="1">
      <alignment horizontal="center" vertical="center" wrapText="1"/>
    </xf>
    <xf numFmtId="0" fontId="2" fillId="0" borderId="5" xfId="0" applyFont="1" applyBorder="1"/>
    <xf numFmtId="164" fontId="1" fillId="0" borderId="20" xfId="0" applyNumberFormat="1" applyFont="1" applyBorder="1" applyAlignment="1">
      <alignment horizontal="center" vertical="center"/>
    </xf>
    <xf numFmtId="2" fontId="3" fillId="2" borderId="20" xfId="0" applyNumberFormat="1" applyFont="1" applyFill="1" applyBorder="1" applyAlignment="1">
      <alignment horizontal="center" vertical="center"/>
    </xf>
    <xf numFmtId="0" fontId="8" fillId="0" borderId="17" xfId="0" applyFont="1" applyBorder="1" applyAlignment="1">
      <alignment horizontal="left" vertical="center"/>
    </xf>
    <xf numFmtId="16" fontId="6" fillId="0" borderId="0" xfId="0" applyNumberFormat="1" applyFont="1" applyBorder="1" applyAlignment="1">
      <alignment horizontal="center" vertical="center" wrapText="1"/>
    </xf>
    <xf numFmtId="164" fontId="1" fillId="0" borderId="0" xfId="0" applyNumberFormat="1" applyFont="1" applyBorder="1" applyAlignment="1">
      <alignment horizontal="center" vertical="center"/>
    </xf>
    <xf numFmtId="164" fontId="1" fillId="0" borderId="4" xfId="0" applyNumberFormat="1" applyFont="1" applyBorder="1" applyAlignment="1">
      <alignment horizontal="center" vertical="center"/>
    </xf>
    <xf numFmtId="0" fontId="8" fillId="5" borderId="5" xfId="0" applyFont="1" applyFill="1" applyBorder="1" applyAlignment="1">
      <alignment horizontal="left" vertical="center"/>
    </xf>
    <xf numFmtId="0" fontId="6" fillId="5" borderId="7" xfId="0" applyFont="1" applyFill="1" applyBorder="1" applyAlignment="1">
      <alignment horizontal="center" vertical="center" wrapText="1"/>
    </xf>
    <xf numFmtId="0" fontId="6" fillId="5" borderId="4" xfId="0" applyFont="1" applyFill="1" applyBorder="1" applyAlignment="1">
      <alignment horizontal="left" vertical="center" wrapText="1"/>
    </xf>
    <xf numFmtId="0" fontId="6" fillId="5" borderId="4" xfId="0" applyFont="1" applyFill="1" applyBorder="1" applyAlignment="1">
      <alignment horizontal="center" vertical="center" wrapText="1"/>
    </xf>
    <xf numFmtId="2" fontId="6" fillId="5" borderId="4" xfId="0" applyNumberFormat="1" applyFont="1" applyFill="1" applyBorder="1" applyAlignment="1">
      <alignment horizontal="center" vertical="center" wrapText="1"/>
    </xf>
    <xf numFmtId="4" fontId="6" fillId="5" borderId="4" xfId="0" applyNumberFormat="1" applyFont="1" applyFill="1" applyBorder="1" applyAlignment="1">
      <alignment horizontal="center" vertical="center" wrapText="1"/>
    </xf>
    <xf numFmtId="0" fontId="13" fillId="5" borderId="4" xfId="0" applyFont="1" applyFill="1" applyBorder="1" applyAlignment="1">
      <alignment horizontal="center" vertical="center" wrapText="1"/>
    </xf>
    <xf numFmtId="164" fontId="13" fillId="5" borderId="4" xfId="0" applyNumberFormat="1" applyFont="1" applyFill="1" applyBorder="1" applyAlignment="1">
      <alignment horizontal="center" vertical="center" wrapText="1"/>
    </xf>
    <xf numFmtId="0" fontId="13" fillId="0" borderId="4" xfId="0" applyFont="1" applyBorder="1" applyAlignment="1">
      <alignment horizontal="right" vertical="center" wrapText="1"/>
    </xf>
    <xf numFmtId="2" fontId="6" fillId="2" borderId="4" xfId="0" applyNumberFormat="1" applyFont="1" applyFill="1" applyBorder="1" applyAlignment="1">
      <alignment horizontal="center" vertical="center"/>
    </xf>
    <xf numFmtId="2" fontId="8" fillId="0" borderId="4" xfId="0" applyNumberFormat="1" applyFont="1" applyBorder="1" applyAlignment="1">
      <alignment horizontal="center" vertical="center"/>
    </xf>
    <xf numFmtId="0" fontId="8" fillId="0" borderId="14" xfId="0" applyFont="1" applyBorder="1" applyAlignment="1">
      <alignment horizontal="center" vertical="center"/>
    </xf>
    <xf numFmtId="0" fontId="6" fillId="0" borderId="14" xfId="0" applyFont="1" applyBorder="1" applyAlignment="1">
      <alignment horizontal="right" vertical="center" wrapText="1"/>
    </xf>
    <xf numFmtId="0" fontId="8" fillId="0" borderId="4" xfId="0" applyFont="1" applyBorder="1" applyAlignment="1">
      <alignment horizontal="center"/>
    </xf>
    <xf numFmtId="164" fontId="2" fillId="0" borderId="1" xfId="0" applyNumberFormat="1" applyFont="1" applyBorder="1" applyAlignment="1">
      <alignment horizontal="center" vertical="center"/>
    </xf>
    <xf numFmtId="164" fontId="1" fillId="3" borderId="1" xfId="0" applyNumberFormat="1" applyFont="1" applyFill="1" applyBorder="1" applyAlignment="1">
      <alignment horizontal="center" vertical="center" wrapText="1"/>
    </xf>
    <xf numFmtId="164" fontId="11" fillId="0" borderId="0" xfId="0" applyNumberFormat="1" applyFont="1" applyBorder="1" applyAlignment="1">
      <alignment horizontal="center" vertical="center" wrapText="1"/>
    </xf>
    <xf numFmtId="0" fontId="0" fillId="0" borderId="0" xfId="0" applyAlignment="1">
      <alignment horizontal="center" vertical="top" wrapText="1"/>
    </xf>
    <xf numFmtId="0" fontId="0" fillId="0" borderId="0" xfId="0" applyAlignment="1">
      <alignment vertical="top" wrapText="1"/>
    </xf>
    <xf numFmtId="164" fontId="2" fillId="0" borderId="0" xfId="0" applyNumberFormat="1" applyFont="1" applyBorder="1" applyAlignment="1">
      <alignment horizontal="center" vertical="center"/>
    </xf>
    <xf numFmtId="164" fontId="2" fillId="0" borderId="14" xfId="0" applyNumberFormat="1" applyFont="1" applyBorder="1" applyAlignment="1">
      <alignment horizontal="center" vertical="center"/>
    </xf>
    <xf numFmtId="4" fontId="6" fillId="2" borderId="18" xfId="0" applyNumberFormat="1"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3" fillId="0" borderId="2" xfId="0" applyFont="1" applyBorder="1" applyAlignment="1">
      <alignment horizontal="center" vertical="center" wrapText="1"/>
    </xf>
    <xf numFmtId="2" fontId="3" fillId="0" borderId="2" xfId="0" applyNumberFormat="1" applyFont="1" applyBorder="1" applyAlignment="1">
      <alignment horizontal="center" vertical="center" wrapText="1"/>
    </xf>
    <xf numFmtId="164" fontId="3" fillId="0" borderId="2" xfId="0" applyNumberFormat="1" applyFont="1" applyBorder="1" applyAlignment="1">
      <alignment horizontal="center" vertical="center" wrapText="1"/>
    </xf>
    <xf numFmtId="165" fontId="11" fillId="0" borderId="2" xfId="0" applyNumberFormat="1" applyFont="1" applyBorder="1" applyAlignment="1">
      <alignment horizontal="center" vertical="center" wrapText="1"/>
    </xf>
    <xf numFmtId="0" fontId="3" fillId="0" borderId="1" xfId="0" applyFont="1" applyBorder="1" applyAlignment="1">
      <alignment horizontal="left" vertical="center" wrapText="1"/>
    </xf>
    <xf numFmtId="164" fontId="3" fillId="0" borderId="1"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11" fillId="0" borderId="4" xfId="0" applyFont="1" applyBorder="1" applyAlignment="1">
      <alignment horizontal="center" vertical="center" wrapText="1"/>
    </xf>
    <xf numFmtId="4" fontId="3" fillId="0" borderId="2" xfId="0" applyNumberFormat="1" applyFont="1" applyBorder="1" applyAlignment="1">
      <alignment horizontal="center" vertical="center" wrapText="1"/>
    </xf>
    <xf numFmtId="164" fontId="11" fillId="0" borderId="2" xfId="0" applyNumberFormat="1" applyFont="1" applyBorder="1" applyAlignment="1">
      <alignment horizontal="center" vertical="center" wrapText="1"/>
    </xf>
    <xf numFmtId="2" fontId="3" fillId="5" borderId="4" xfId="0" applyNumberFormat="1" applyFont="1" applyFill="1" applyBorder="1" applyAlignment="1">
      <alignment horizontal="center" vertical="center" wrapText="1"/>
    </xf>
    <xf numFmtId="4" fontId="3" fillId="5" borderId="4" xfId="0" applyNumberFormat="1" applyFont="1" applyFill="1" applyBorder="1" applyAlignment="1">
      <alignment horizontal="center" vertical="center" wrapText="1"/>
    </xf>
    <xf numFmtId="164" fontId="11" fillId="5" borderId="4" xfId="0" applyNumberFormat="1" applyFont="1" applyFill="1" applyBorder="1" applyAlignment="1">
      <alignment horizontal="center" vertical="center" wrapText="1"/>
    </xf>
    <xf numFmtId="2" fontId="11" fillId="0" borderId="0" xfId="0" applyNumberFormat="1" applyFont="1" applyBorder="1" applyAlignment="1">
      <alignment horizontal="center" vertical="center" wrapText="1"/>
    </xf>
    <xf numFmtId="2" fontId="3" fillId="2" borderId="1" xfId="0" applyNumberFormat="1" applyFont="1" applyFill="1" applyBorder="1" applyAlignment="1" applyProtection="1">
      <alignment horizontal="center" vertical="center"/>
      <protection locked="0"/>
    </xf>
    <xf numFmtId="4" fontId="3" fillId="0" borderId="1" xfId="2" applyNumberFormat="1" applyFont="1" applyBorder="1" applyAlignment="1">
      <alignment horizontal="left" vertical="center" wrapText="1"/>
    </xf>
    <xf numFmtId="0" fontId="2" fillId="0" borderId="4" xfId="0" applyFont="1" applyBorder="1" applyAlignment="1">
      <alignment horizontal="center" vertical="center"/>
    </xf>
    <xf numFmtId="0" fontId="2" fillId="0" borderId="4" xfId="0" applyFont="1" applyBorder="1" applyAlignment="1">
      <alignment horizontal="left" vertical="center"/>
    </xf>
    <xf numFmtId="164" fontId="1" fillId="5" borderId="21" xfId="0" applyNumberFormat="1" applyFont="1" applyFill="1" applyBorder="1" applyAlignment="1">
      <alignment horizontal="center" vertical="center"/>
    </xf>
    <xf numFmtId="4" fontId="3" fillId="0" borderId="0" xfId="0" applyNumberFormat="1" applyFont="1" applyBorder="1" applyAlignment="1">
      <alignment horizontal="center" vertical="center"/>
    </xf>
    <xf numFmtId="2" fontId="3" fillId="0" borderId="0" xfId="0" applyNumberFormat="1" applyFont="1" applyBorder="1" applyAlignment="1">
      <alignment horizontal="center" vertical="center"/>
    </xf>
    <xf numFmtId="164" fontId="1" fillId="2" borderId="2" xfId="0" applyNumberFormat="1" applyFont="1" applyFill="1" applyBorder="1" applyAlignment="1">
      <alignment horizontal="center" vertical="center"/>
    </xf>
    <xf numFmtId="4" fontId="3" fillId="0" borderId="1" xfId="0" applyNumberFormat="1" applyFont="1" applyBorder="1" applyAlignment="1">
      <alignment horizontal="center" vertical="center" wrapText="1"/>
    </xf>
    <xf numFmtId="4" fontId="3" fillId="0" borderId="1" xfId="4" applyNumberFormat="1" applyFont="1" applyBorder="1" applyAlignment="1">
      <alignment horizontal="left" vertical="center" wrapText="1"/>
    </xf>
    <xf numFmtId="164" fontId="1" fillId="2" borderId="1" xfId="0" applyNumberFormat="1" applyFont="1" applyFill="1" applyBorder="1" applyAlignment="1">
      <alignment horizontal="center" vertical="center"/>
    </xf>
    <xf numFmtId="2" fontId="3" fillId="0" borderId="1" xfId="0" applyNumberFormat="1" applyFont="1" applyBorder="1" applyAlignment="1">
      <alignment horizontal="center" vertical="center" wrapText="1"/>
    </xf>
    <xf numFmtId="4" fontId="3" fillId="2" borderId="1" xfId="0" applyNumberFormat="1" applyFont="1" applyFill="1" applyBorder="1" applyAlignment="1">
      <alignment horizontal="center" vertical="center"/>
    </xf>
    <xf numFmtId="4" fontId="12" fillId="0" borderId="1" xfId="0" applyNumberFormat="1" applyFont="1" applyBorder="1" applyAlignment="1">
      <alignment horizontal="left" vertical="center" wrapText="1"/>
    </xf>
    <xf numFmtId="4" fontId="3" fillId="2" borderId="1" xfId="3" applyNumberFormat="1" applyFont="1" applyFill="1" applyBorder="1" applyAlignment="1">
      <alignment horizontal="center" vertical="center"/>
    </xf>
    <xf numFmtId="4" fontId="3" fillId="0" borderId="0" xfId="0" applyNumberFormat="1" applyFont="1" applyBorder="1" applyAlignment="1">
      <alignment horizontal="center" vertical="center" wrapText="1"/>
    </xf>
    <xf numFmtId="4" fontId="3" fillId="0" borderId="0" xfId="0" applyNumberFormat="1" applyFont="1" applyBorder="1" applyAlignment="1">
      <alignment horizontal="left" vertical="center" wrapText="1"/>
    </xf>
    <xf numFmtId="164" fontId="1" fillId="2" borderId="20" xfId="0" applyNumberFormat="1" applyFont="1" applyFill="1" applyBorder="1" applyAlignment="1">
      <alignment horizontal="center" vertical="center"/>
    </xf>
    <xf numFmtId="164" fontId="3" fillId="2" borderId="1" xfId="0" applyNumberFormat="1" applyFont="1" applyFill="1" applyBorder="1" applyAlignment="1" applyProtection="1">
      <alignment horizontal="center" vertical="center"/>
      <protection locked="0"/>
    </xf>
    <xf numFmtId="164" fontId="3" fillId="0" borderId="0" xfId="0" applyNumberFormat="1" applyFont="1" applyBorder="1" applyAlignment="1">
      <alignment horizontal="center" vertical="center" wrapText="1"/>
    </xf>
    <xf numFmtId="0" fontId="8" fillId="0" borderId="0" xfId="0" applyFont="1" applyBorder="1" applyAlignment="1">
      <alignment horizontal="left" vertical="top" wrapText="1"/>
    </xf>
    <xf numFmtId="0" fontId="8" fillId="0" borderId="14" xfId="0" applyFont="1" applyBorder="1" applyAlignment="1">
      <alignment horizontal="left" vertical="top" wrapText="1"/>
    </xf>
    <xf numFmtId="0" fontId="2" fillId="5" borderId="3" xfId="0" applyFont="1" applyFill="1" applyBorder="1"/>
    <xf numFmtId="0" fontId="2" fillId="0" borderId="11" xfId="0" applyFont="1" applyBorder="1" applyAlignment="1">
      <alignment horizontal="left" vertical="center"/>
    </xf>
    <xf numFmtId="0" fontId="2" fillId="0" borderId="12" xfId="0" applyFont="1" applyBorder="1"/>
    <xf numFmtId="0" fontId="2" fillId="0" borderId="5" xfId="0" applyFont="1" applyBorder="1" applyAlignment="1">
      <alignment horizontal="left" vertical="center"/>
    </xf>
    <xf numFmtId="0" fontId="2" fillId="0" borderId="3" xfId="0" applyFont="1" applyBorder="1"/>
    <xf numFmtId="0" fontId="8" fillId="0" borderId="4" xfId="0" applyFont="1" applyBorder="1" applyAlignment="1">
      <alignment horizontal="center" vertical="center"/>
    </xf>
    <xf numFmtId="0" fontId="2" fillId="0" borderId="0" xfId="0" applyFont="1" applyBorder="1"/>
    <xf numFmtId="0" fontId="2" fillId="0" borderId="13" xfId="0" applyFont="1" applyBorder="1" applyAlignment="1">
      <alignment horizontal="left" vertical="center"/>
    </xf>
    <xf numFmtId="0" fontId="2" fillId="0" borderId="16" xfId="0" applyFont="1" applyBorder="1"/>
    <xf numFmtId="0" fontId="2" fillId="0" borderId="4" xfId="0" applyFont="1" applyBorder="1"/>
    <xf numFmtId="0" fontId="2" fillId="6" borderId="5" xfId="0" applyFont="1" applyFill="1" applyBorder="1" applyAlignment="1">
      <alignment horizontal="left"/>
    </xf>
    <xf numFmtId="0" fontId="2" fillId="6" borderId="4" xfId="0" applyFont="1" applyFill="1" applyBorder="1" applyAlignment="1">
      <alignment horizontal="left"/>
    </xf>
    <xf numFmtId="0" fontId="2" fillId="6" borderId="3" xfId="0" applyFont="1" applyFill="1" applyBorder="1" applyAlignment="1">
      <alignment horizontal="left"/>
    </xf>
    <xf numFmtId="0" fontId="2" fillId="0" borderId="22" xfId="0" applyFont="1" applyBorder="1" applyAlignment="1">
      <alignment horizontal="center" vertical="center" wrapText="1"/>
    </xf>
    <xf numFmtId="0" fontId="8" fillId="0" borderId="0" xfId="0" applyFont="1" applyBorder="1"/>
    <xf numFmtId="0" fontId="2" fillId="0" borderId="23" xfId="0" applyFont="1" applyBorder="1" applyAlignment="1">
      <alignment horizontal="center" vertical="center" wrapText="1"/>
    </xf>
    <xf numFmtId="0" fontId="8" fillId="0" borderId="14" xfId="0" applyFont="1" applyBorder="1"/>
    <xf numFmtId="0" fontId="17" fillId="0" borderId="0" xfId="0" applyFont="1"/>
    <xf numFmtId="0" fontId="17" fillId="0" borderId="0" xfId="0" applyFont="1" applyAlignment="1">
      <alignment horizontal="center"/>
    </xf>
    <xf numFmtId="164" fontId="18" fillId="0" borderId="22" xfId="0" applyNumberFormat="1" applyFont="1" applyBorder="1" applyAlignment="1">
      <alignment horizontal="center" vertical="center"/>
    </xf>
    <xf numFmtId="164" fontId="18" fillId="0" borderId="23" xfId="0" applyNumberFormat="1" applyFont="1" applyBorder="1" applyAlignment="1">
      <alignment horizontal="center" vertical="center"/>
    </xf>
    <xf numFmtId="164" fontId="18" fillId="0" borderId="4" xfId="0" applyNumberFormat="1" applyFont="1" applyBorder="1" applyAlignment="1">
      <alignment horizontal="right" vertical="center"/>
    </xf>
    <xf numFmtId="164" fontId="18" fillId="0" borderId="4" xfId="0" applyNumberFormat="1" applyFont="1" applyBorder="1" applyAlignment="1">
      <alignment horizontal="center" vertical="center"/>
    </xf>
  </cellXfs>
  <cellStyles count="5">
    <cellStyle name="Normal 5 2" xfId="2" xr:uid="{EE628F43-811C-4312-BA39-6F4279500DB6}"/>
    <cellStyle name="Normal 87" xfId="3" xr:uid="{5E996B96-364C-48FB-8C7E-5952A2021196}"/>
    <cellStyle name="Normal_Sheet1" xfId="4" xr:uid="{9B140C71-33C9-4C92-B615-2998268499AE}"/>
    <cellStyle name="Normalno" xfId="0" builtinId="0"/>
    <cellStyle name="Normalno 3" xfId="1" xr:uid="{27F9083B-0991-48CB-B470-DBF2124699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ii_19b21664d81519473551"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152399</xdr:colOff>
      <xdr:row>1</xdr:row>
      <xdr:rowOff>171449</xdr:rowOff>
    </xdr:from>
    <xdr:to>
      <xdr:col>3</xdr:col>
      <xdr:colOff>2056190</xdr:colOff>
      <xdr:row>10</xdr:row>
      <xdr:rowOff>47624</xdr:rowOff>
    </xdr:to>
    <xdr:pic>
      <xdr:nvPicPr>
        <xdr:cNvPr id="3" name="Slika 2">
          <a:extLst>
            <a:ext uri="{FF2B5EF4-FFF2-40B4-BE49-F238E27FC236}">
              <a16:creationId xmlns:a16="http://schemas.microsoft.com/office/drawing/2014/main" id="{33F36232-AD03-4CB3-A64D-B93283FF4AC4}"/>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761999" y="361949"/>
          <a:ext cx="3370641" cy="1590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B5468-2FCB-4D70-A6D2-B83C49AB9A4D}">
  <dimension ref="B12:P191"/>
  <sheetViews>
    <sheetView tabSelected="1" topLeftCell="A77" zoomScaleNormal="100" workbookViewId="0">
      <selection activeCell="G43" sqref="G43"/>
    </sheetView>
  </sheetViews>
  <sheetFormatPr defaultRowHeight="15" x14ac:dyDescent="0.25"/>
  <cols>
    <col min="2" max="2" width="12.85546875" customWidth="1"/>
    <col min="4" max="4" width="38.85546875" customWidth="1"/>
    <col min="7" max="7" width="13" customWidth="1"/>
    <col min="8" max="8" width="17.5703125" customWidth="1"/>
    <col min="9" max="9" width="17" customWidth="1"/>
  </cols>
  <sheetData>
    <row r="12" spans="2:9" ht="15.75" x14ac:dyDescent="0.25">
      <c r="B12" s="133"/>
      <c r="C12" s="134" t="s">
        <v>169</v>
      </c>
      <c r="D12" s="134"/>
      <c r="E12" s="134"/>
      <c r="F12" s="134"/>
      <c r="G12" s="134"/>
      <c r="H12" s="134"/>
    </row>
    <row r="14" spans="2:9" ht="15.75" thickBot="1" x14ac:dyDescent="0.3">
      <c r="C14" s="3"/>
      <c r="D14" s="3"/>
      <c r="E14" s="3"/>
      <c r="F14" s="3"/>
      <c r="G14" s="3"/>
      <c r="H14" s="3"/>
    </row>
    <row r="15" spans="2:9" ht="15.75" x14ac:dyDescent="0.25">
      <c r="B15" s="38"/>
      <c r="C15" s="17"/>
      <c r="D15" s="16" t="s">
        <v>152</v>
      </c>
      <c r="E15" s="17"/>
      <c r="F15" s="18"/>
      <c r="G15" s="17"/>
      <c r="H15" s="17"/>
      <c r="I15" s="39"/>
    </row>
    <row r="16" spans="2:9" ht="15.75" thickBot="1" x14ac:dyDescent="0.3">
      <c r="B16" s="50" t="s">
        <v>155</v>
      </c>
      <c r="C16" s="46" t="s">
        <v>153</v>
      </c>
      <c r="D16" s="46" t="s">
        <v>154</v>
      </c>
      <c r="E16" s="46" t="s">
        <v>156</v>
      </c>
      <c r="F16" s="75" t="s">
        <v>157</v>
      </c>
      <c r="G16" s="46" t="s">
        <v>158</v>
      </c>
      <c r="H16" s="46" t="s">
        <v>159</v>
      </c>
      <c r="I16" s="76" t="s">
        <v>160</v>
      </c>
    </row>
    <row r="17" spans="2:9" ht="23.25" thickBot="1" x14ac:dyDescent="0.3">
      <c r="B17" s="54" t="s">
        <v>54</v>
      </c>
      <c r="C17" s="55">
        <v>1</v>
      </c>
      <c r="D17" s="56" t="s">
        <v>151</v>
      </c>
      <c r="E17" s="57"/>
      <c r="F17" s="58"/>
      <c r="G17" s="59"/>
      <c r="H17" s="60"/>
      <c r="I17" s="116"/>
    </row>
    <row r="18" spans="2:9" x14ac:dyDescent="0.25">
      <c r="B18" s="117"/>
      <c r="C18" s="77" t="s">
        <v>53</v>
      </c>
      <c r="D18" s="78" t="s">
        <v>143</v>
      </c>
      <c r="E18" s="79"/>
      <c r="F18" s="80"/>
      <c r="G18" s="81"/>
      <c r="H18" s="82"/>
      <c r="I18" s="118"/>
    </row>
    <row r="19" spans="2:9" x14ac:dyDescent="0.25">
      <c r="B19" s="117"/>
      <c r="C19" s="8" t="s">
        <v>51</v>
      </c>
      <c r="D19" s="83" t="s">
        <v>142</v>
      </c>
      <c r="E19" s="13" t="s">
        <v>24</v>
      </c>
      <c r="F19" s="12">
        <v>33</v>
      </c>
      <c r="G19" s="84"/>
      <c r="H19" s="1">
        <f>F19*G19</f>
        <v>0</v>
      </c>
      <c r="I19" s="118"/>
    </row>
    <row r="20" spans="2:9" x14ac:dyDescent="0.25">
      <c r="B20" s="117"/>
      <c r="C20" s="15" t="s">
        <v>40</v>
      </c>
      <c r="D20" s="5" t="s">
        <v>141</v>
      </c>
      <c r="E20" s="14"/>
      <c r="F20" s="12"/>
      <c r="G20" s="1"/>
      <c r="H20" s="1"/>
      <c r="I20" s="118"/>
    </row>
    <row r="21" spans="2:9" ht="90" x14ac:dyDescent="0.25">
      <c r="B21" s="117"/>
      <c r="C21" s="8" t="s">
        <v>38</v>
      </c>
      <c r="D21" s="10" t="s">
        <v>140</v>
      </c>
      <c r="E21" s="14" t="s">
        <v>24</v>
      </c>
      <c r="F21" s="12">
        <v>33</v>
      </c>
      <c r="G21" s="68"/>
      <c r="H21" s="1">
        <f>F21*G21</f>
        <v>0</v>
      </c>
      <c r="I21" s="118"/>
    </row>
    <row r="22" spans="2:9" ht="56.25" x14ac:dyDescent="0.25">
      <c r="B22" s="117"/>
      <c r="C22" s="8" t="s">
        <v>36</v>
      </c>
      <c r="D22" s="10" t="s">
        <v>139</v>
      </c>
      <c r="E22" s="13" t="s">
        <v>24</v>
      </c>
      <c r="F22" s="12">
        <v>33</v>
      </c>
      <c r="G22" s="1"/>
      <c r="H22" s="1">
        <f>F22*G22</f>
        <v>0</v>
      </c>
      <c r="I22" s="118"/>
    </row>
    <row r="23" spans="2:9" ht="67.5" x14ac:dyDescent="0.25">
      <c r="B23" s="117"/>
      <c r="C23" s="8" t="s">
        <v>23</v>
      </c>
      <c r="D23" s="10" t="s">
        <v>138</v>
      </c>
      <c r="E23" s="9" t="s">
        <v>17</v>
      </c>
      <c r="F23" s="4">
        <f>F19*0.5</f>
        <v>16.5</v>
      </c>
      <c r="G23" s="69"/>
      <c r="H23" s="1">
        <f>F23*G23</f>
        <v>0</v>
      </c>
      <c r="I23" s="118"/>
    </row>
    <row r="24" spans="2:9" ht="45" x14ac:dyDescent="0.25">
      <c r="B24" s="117"/>
      <c r="C24" s="8" t="s">
        <v>100</v>
      </c>
      <c r="D24" s="10" t="s">
        <v>137</v>
      </c>
      <c r="E24" s="11" t="s">
        <v>136</v>
      </c>
      <c r="F24" s="4">
        <f>F19*70</f>
        <v>2310</v>
      </c>
      <c r="G24" s="69"/>
      <c r="H24" s="1">
        <f>F24*G24</f>
        <v>0</v>
      </c>
      <c r="I24" s="118"/>
    </row>
    <row r="25" spans="2:9" ht="146.25" x14ac:dyDescent="0.25">
      <c r="B25" s="117"/>
      <c r="C25" s="8" t="s">
        <v>135</v>
      </c>
      <c r="D25" s="10" t="s">
        <v>134</v>
      </c>
      <c r="E25" s="9" t="s">
        <v>24</v>
      </c>
      <c r="F25" s="4">
        <v>33</v>
      </c>
      <c r="G25" s="69"/>
      <c r="H25" s="1">
        <f>F25*G25</f>
        <v>0</v>
      </c>
      <c r="I25" s="118"/>
    </row>
    <row r="26" spans="2:9" ht="78.75" x14ac:dyDescent="0.25">
      <c r="B26" s="117"/>
      <c r="C26" s="8" t="s">
        <v>133</v>
      </c>
      <c r="D26" s="10" t="s">
        <v>132</v>
      </c>
      <c r="E26" s="9" t="s">
        <v>24</v>
      </c>
      <c r="F26" s="4">
        <v>33</v>
      </c>
      <c r="G26" s="69"/>
      <c r="H26" s="1">
        <f>F26*G26</f>
        <v>0</v>
      </c>
      <c r="I26" s="118"/>
    </row>
    <row r="27" spans="2:9" ht="135" x14ac:dyDescent="0.25">
      <c r="B27" s="117"/>
      <c r="C27" s="8" t="s">
        <v>131</v>
      </c>
      <c r="D27" s="10" t="s">
        <v>130</v>
      </c>
      <c r="E27" s="9" t="s">
        <v>24</v>
      </c>
      <c r="F27" s="4">
        <v>33</v>
      </c>
      <c r="G27" s="69"/>
      <c r="H27" s="1">
        <f>F27*G27</f>
        <v>0</v>
      </c>
      <c r="I27" s="118"/>
    </row>
    <row r="28" spans="2:9" x14ac:dyDescent="0.25">
      <c r="B28" s="117"/>
      <c r="C28" s="8" t="s">
        <v>129</v>
      </c>
      <c r="D28" s="7" t="s">
        <v>128</v>
      </c>
      <c r="E28" s="6" t="s">
        <v>24</v>
      </c>
      <c r="F28" s="4">
        <v>10</v>
      </c>
      <c r="G28" s="70"/>
      <c r="H28" s="1">
        <f>F28*G28</f>
        <v>0</v>
      </c>
      <c r="I28" s="118"/>
    </row>
    <row r="29" spans="2:9" ht="22.5" x14ac:dyDescent="0.25">
      <c r="B29" s="117"/>
      <c r="C29" s="8" t="s">
        <v>145</v>
      </c>
      <c r="D29" s="20" t="s">
        <v>150</v>
      </c>
      <c r="E29" s="21" t="s">
        <v>24</v>
      </c>
      <c r="F29" s="4">
        <v>6</v>
      </c>
      <c r="G29" s="70"/>
      <c r="H29" s="1">
        <f>F29*G29</f>
        <v>0</v>
      </c>
      <c r="I29" s="118"/>
    </row>
    <row r="30" spans="2:9" x14ac:dyDescent="0.25">
      <c r="B30" s="117"/>
      <c r="C30" s="8" t="s">
        <v>149</v>
      </c>
      <c r="D30" s="20" t="s">
        <v>148</v>
      </c>
      <c r="E30" s="21" t="s">
        <v>24</v>
      </c>
      <c r="F30" s="4">
        <v>17</v>
      </c>
      <c r="G30" s="70"/>
      <c r="H30" s="1">
        <f>F30*G30</f>
        <v>0</v>
      </c>
      <c r="I30" s="118"/>
    </row>
    <row r="31" spans="2:9" x14ac:dyDescent="0.25">
      <c r="B31" s="117"/>
      <c r="C31" s="15" t="s">
        <v>71</v>
      </c>
      <c r="D31" s="5" t="s">
        <v>59</v>
      </c>
      <c r="E31" s="9"/>
      <c r="F31" s="4"/>
      <c r="G31" s="70"/>
      <c r="H31" s="1"/>
      <c r="I31" s="118"/>
    </row>
    <row r="32" spans="2:9" ht="113.25" thickBot="1" x14ac:dyDescent="0.3">
      <c r="B32" s="117"/>
      <c r="C32" s="42" t="s">
        <v>69</v>
      </c>
      <c r="D32" s="29" t="s">
        <v>127</v>
      </c>
      <c r="E32" s="19" t="s">
        <v>24</v>
      </c>
      <c r="F32" s="49">
        <v>33</v>
      </c>
      <c r="G32" s="70"/>
      <c r="H32" s="48">
        <f>F32*G32</f>
        <v>0</v>
      </c>
      <c r="I32" s="118"/>
    </row>
    <row r="33" spans="2:9" ht="15.75" thickBot="1" x14ac:dyDescent="0.3">
      <c r="B33" s="119"/>
      <c r="C33" s="85"/>
      <c r="D33" s="86"/>
      <c r="E33" s="87"/>
      <c r="F33" s="63" t="s">
        <v>161</v>
      </c>
      <c r="G33" s="63"/>
      <c r="H33" s="53">
        <f>SUM(H19:H32)</f>
        <v>0</v>
      </c>
      <c r="I33" s="120"/>
    </row>
    <row r="34" spans="2:9" ht="15.75" thickBot="1" x14ac:dyDescent="0.3">
      <c r="B34" s="54" t="s">
        <v>54</v>
      </c>
      <c r="C34" s="55" t="s">
        <v>40</v>
      </c>
      <c r="D34" s="56" t="s">
        <v>147</v>
      </c>
      <c r="E34" s="57"/>
      <c r="F34" s="58"/>
      <c r="G34" s="59"/>
      <c r="H34" s="61"/>
      <c r="I34" s="116"/>
    </row>
    <row r="35" spans="2:9" x14ac:dyDescent="0.25">
      <c r="B35" s="117"/>
      <c r="C35" s="77" t="s">
        <v>53</v>
      </c>
      <c r="D35" s="78" t="s">
        <v>143</v>
      </c>
      <c r="E35" s="79"/>
      <c r="F35" s="80"/>
      <c r="G35" s="88"/>
      <c r="H35" s="89"/>
      <c r="I35" s="118"/>
    </row>
    <row r="36" spans="2:9" x14ac:dyDescent="0.25">
      <c r="B36" s="117"/>
      <c r="C36" s="8" t="s">
        <v>51</v>
      </c>
      <c r="D36" s="83" t="s">
        <v>142</v>
      </c>
      <c r="E36" s="13" t="s">
        <v>24</v>
      </c>
      <c r="F36" s="12">
        <v>6</v>
      </c>
      <c r="G36" s="84"/>
      <c r="H36" s="1">
        <f>F36*G36</f>
        <v>0</v>
      </c>
      <c r="I36" s="118"/>
    </row>
    <row r="37" spans="2:9" x14ac:dyDescent="0.25">
      <c r="B37" s="117"/>
      <c r="C37" s="15" t="s">
        <v>40</v>
      </c>
      <c r="D37" s="5" t="s">
        <v>141</v>
      </c>
      <c r="E37" s="14"/>
      <c r="F37" s="12"/>
      <c r="G37" s="1"/>
      <c r="H37" s="1"/>
      <c r="I37" s="118"/>
    </row>
    <row r="38" spans="2:9" ht="90" x14ac:dyDescent="0.25">
      <c r="B38" s="117"/>
      <c r="C38" s="8" t="s">
        <v>38</v>
      </c>
      <c r="D38" s="10" t="s">
        <v>140</v>
      </c>
      <c r="E38" s="14" t="s">
        <v>24</v>
      </c>
      <c r="F38" s="12">
        <v>6</v>
      </c>
      <c r="G38" s="68"/>
      <c r="H38" s="1">
        <f>F38*G38</f>
        <v>0</v>
      </c>
      <c r="I38" s="118"/>
    </row>
    <row r="39" spans="2:9" ht="56.25" x14ac:dyDescent="0.25">
      <c r="B39" s="117"/>
      <c r="C39" s="8" t="s">
        <v>36</v>
      </c>
      <c r="D39" s="10" t="s">
        <v>139</v>
      </c>
      <c r="E39" s="13" t="s">
        <v>24</v>
      </c>
      <c r="F39" s="12">
        <v>6</v>
      </c>
      <c r="G39" s="1"/>
      <c r="H39" s="1">
        <f>F39*G39</f>
        <v>0</v>
      </c>
      <c r="I39" s="118"/>
    </row>
    <row r="40" spans="2:9" ht="67.5" x14ac:dyDescent="0.25">
      <c r="B40" s="117"/>
      <c r="C40" s="8" t="s">
        <v>23</v>
      </c>
      <c r="D40" s="10" t="s">
        <v>138</v>
      </c>
      <c r="E40" s="9" t="s">
        <v>17</v>
      </c>
      <c r="F40" s="4">
        <f>F36*0.5</f>
        <v>3</v>
      </c>
      <c r="G40" s="69"/>
      <c r="H40" s="1">
        <f>F40*G40</f>
        <v>0</v>
      </c>
      <c r="I40" s="118"/>
    </row>
    <row r="41" spans="2:9" ht="45" x14ac:dyDescent="0.25">
      <c r="B41" s="117"/>
      <c r="C41" s="8" t="s">
        <v>100</v>
      </c>
      <c r="D41" s="10" t="s">
        <v>137</v>
      </c>
      <c r="E41" s="11" t="s">
        <v>136</v>
      </c>
      <c r="F41" s="4">
        <f>F36*70</f>
        <v>420</v>
      </c>
      <c r="G41" s="69"/>
      <c r="H41" s="1">
        <f>F41*G41</f>
        <v>0</v>
      </c>
      <c r="I41" s="118"/>
    </row>
    <row r="42" spans="2:9" ht="146.25" x14ac:dyDescent="0.25">
      <c r="B42" s="117"/>
      <c r="C42" s="8" t="s">
        <v>135</v>
      </c>
      <c r="D42" s="10" t="s">
        <v>134</v>
      </c>
      <c r="E42" s="9" t="s">
        <v>24</v>
      </c>
      <c r="F42" s="4">
        <v>6</v>
      </c>
      <c r="G42" s="69"/>
      <c r="H42" s="1">
        <f>F42*G42</f>
        <v>0</v>
      </c>
      <c r="I42" s="118"/>
    </row>
    <row r="43" spans="2:9" ht="78.75" x14ac:dyDescent="0.25">
      <c r="B43" s="117"/>
      <c r="C43" s="8" t="s">
        <v>133</v>
      </c>
      <c r="D43" s="10" t="s">
        <v>132</v>
      </c>
      <c r="E43" s="9" t="s">
        <v>24</v>
      </c>
      <c r="F43" s="4">
        <v>6</v>
      </c>
      <c r="G43" s="69"/>
      <c r="H43" s="1">
        <f>F43*G43</f>
        <v>0</v>
      </c>
      <c r="I43" s="118"/>
    </row>
    <row r="44" spans="2:9" ht="135" x14ac:dyDescent="0.25">
      <c r="B44" s="117"/>
      <c r="C44" s="8" t="s">
        <v>131</v>
      </c>
      <c r="D44" s="10" t="s">
        <v>130</v>
      </c>
      <c r="E44" s="9" t="s">
        <v>24</v>
      </c>
      <c r="F44" s="4">
        <v>6</v>
      </c>
      <c r="G44" s="69"/>
      <c r="H44" s="1">
        <f>F44*G44</f>
        <v>0</v>
      </c>
      <c r="I44" s="118"/>
    </row>
    <row r="45" spans="2:9" ht="22.5" x14ac:dyDescent="0.25">
      <c r="B45" s="117"/>
      <c r="C45" s="8" t="s">
        <v>129</v>
      </c>
      <c r="D45" s="7" t="s">
        <v>146</v>
      </c>
      <c r="E45" s="6" t="s">
        <v>24</v>
      </c>
      <c r="F45" s="4">
        <v>3</v>
      </c>
      <c r="G45" s="70"/>
      <c r="H45" s="1">
        <f>F45*G45</f>
        <v>0</v>
      </c>
      <c r="I45" s="118"/>
    </row>
    <row r="46" spans="2:9" x14ac:dyDescent="0.25">
      <c r="B46" s="117"/>
      <c r="C46" s="8" t="s">
        <v>145</v>
      </c>
      <c r="D46" s="7" t="s">
        <v>128</v>
      </c>
      <c r="E46" s="6" t="s">
        <v>24</v>
      </c>
      <c r="F46" s="4">
        <v>3</v>
      </c>
      <c r="G46" s="70"/>
      <c r="H46" s="1">
        <f>F46*G46</f>
        <v>0</v>
      </c>
      <c r="I46" s="118"/>
    </row>
    <row r="47" spans="2:9" x14ac:dyDescent="0.25">
      <c r="B47" s="117"/>
      <c r="C47" s="15" t="s">
        <v>71</v>
      </c>
      <c r="D47" s="5" t="s">
        <v>59</v>
      </c>
      <c r="E47" s="9"/>
      <c r="F47" s="4"/>
      <c r="G47" s="70"/>
      <c r="H47" s="1"/>
      <c r="I47" s="118"/>
    </row>
    <row r="48" spans="2:9" ht="113.25" thickBot="1" x14ac:dyDescent="0.3">
      <c r="B48" s="117"/>
      <c r="C48" s="42" t="s">
        <v>69</v>
      </c>
      <c r="D48" s="29" t="s">
        <v>127</v>
      </c>
      <c r="E48" s="19" t="s">
        <v>24</v>
      </c>
      <c r="F48" s="49">
        <v>6</v>
      </c>
      <c r="G48" s="70"/>
      <c r="H48" s="48">
        <f>F48*G48</f>
        <v>0</v>
      </c>
      <c r="I48" s="118"/>
    </row>
    <row r="49" spans="2:9" ht="15.75" thickBot="1" x14ac:dyDescent="0.3">
      <c r="B49" s="119"/>
      <c r="C49" s="85"/>
      <c r="D49" s="86"/>
      <c r="E49" s="62" t="s">
        <v>161</v>
      </c>
      <c r="F49" s="62"/>
      <c r="G49" s="62"/>
      <c r="H49" s="53">
        <f>SUM(H36:H48)</f>
        <v>0</v>
      </c>
      <c r="I49" s="120"/>
    </row>
    <row r="50" spans="2:9" ht="23.25" thickBot="1" x14ac:dyDescent="0.3">
      <c r="B50" s="54" t="s">
        <v>54</v>
      </c>
      <c r="C50" s="55" t="s">
        <v>71</v>
      </c>
      <c r="D50" s="56" t="s">
        <v>144</v>
      </c>
      <c r="E50" s="57"/>
      <c r="F50" s="90"/>
      <c r="G50" s="91"/>
      <c r="H50" s="92"/>
      <c r="I50" s="116"/>
    </row>
    <row r="51" spans="2:9" x14ac:dyDescent="0.25">
      <c r="B51" s="117"/>
      <c r="C51" s="77" t="s">
        <v>53</v>
      </c>
      <c r="D51" s="78" t="s">
        <v>143</v>
      </c>
      <c r="E51" s="79"/>
      <c r="F51" s="80"/>
      <c r="G51" s="88"/>
      <c r="H51" s="89"/>
      <c r="I51" s="118"/>
    </row>
    <row r="52" spans="2:9" x14ac:dyDescent="0.25">
      <c r="B52" s="117"/>
      <c r="C52" s="8" t="s">
        <v>51</v>
      </c>
      <c r="D52" s="83" t="s">
        <v>142</v>
      </c>
      <c r="E52" s="13" t="s">
        <v>24</v>
      </c>
      <c r="F52" s="12">
        <v>10</v>
      </c>
      <c r="G52" s="84"/>
      <c r="H52" s="1">
        <f>F52*G52</f>
        <v>0</v>
      </c>
      <c r="I52" s="118"/>
    </row>
    <row r="53" spans="2:9" x14ac:dyDescent="0.25">
      <c r="B53" s="117"/>
      <c r="C53" s="15" t="s">
        <v>40</v>
      </c>
      <c r="D53" s="5" t="s">
        <v>141</v>
      </c>
      <c r="E53" s="14"/>
      <c r="F53" s="12"/>
      <c r="G53" s="1"/>
      <c r="H53" s="1"/>
      <c r="I53" s="118"/>
    </row>
    <row r="54" spans="2:9" ht="90" x14ac:dyDescent="0.25">
      <c r="B54" s="117"/>
      <c r="C54" s="8" t="s">
        <v>38</v>
      </c>
      <c r="D54" s="10" t="s">
        <v>140</v>
      </c>
      <c r="E54" s="14" t="s">
        <v>24</v>
      </c>
      <c r="F54" s="12">
        <v>10</v>
      </c>
      <c r="G54" s="68"/>
      <c r="H54" s="1">
        <f>F54*G54</f>
        <v>0</v>
      </c>
      <c r="I54" s="118"/>
    </row>
    <row r="55" spans="2:9" ht="56.25" x14ac:dyDescent="0.25">
      <c r="B55" s="117"/>
      <c r="C55" s="8" t="s">
        <v>36</v>
      </c>
      <c r="D55" s="10" t="s">
        <v>139</v>
      </c>
      <c r="E55" s="13" t="s">
        <v>24</v>
      </c>
      <c r="F55" s="12">
        <v>10</v>
      </c>
      <c r="G55" s="1"/>
      <c r="H55" s="1">
        <f>F55*G55</f>
        <v>0</v>
      </c>
      <c r="I55" s="118"/>
    </row>
    <row r="56" spans="2:9" ht="67.5" x14ac:dyDescent="0.25">
      <c r="B56" s="117"/>
      <c r="C56" s="8" t="s">
        <v>23</v>
      </c>
      <c r="D56" s="10" t="s">
        <v>138</v>
      </c>
      <c r="E56" s="9" t="s">
        <v>17</v>
      </c>
      <c r="F56" s="4">
        <v>10</v>
      </c>
      <c r="G56" s="69"/>
      <c r="H56" s="1">
        <f>F56*G56</f>
        <v>0</v>
      </c>
      <c r="I56" s="118"/>
    </row>
    <row r="57" spans="2:9" ht="45" x14ac:dyDescent="0.25">
      <c r="B57" s="117"/>
      <c r="C57" s="8" t="s">
        <v>100</v>
      </c>
      <c r="D57" s="10" t="s">
        <v>137</v>
      </c>
      <c r="E57" s="11" t="s">
        <v>136</v>
      </c>
      <c r="F57" s="4">
        <f>F52*70</f>
        <v>700</v>
      </c>
      <c r="G57" s="69"/>
      <c r="H57" s="1">
        <f>F57*G57</f>
        <v>0</v>
      </c>
      <c r="I57" s="118"/>
    </row>
    <row r="58" spans="2:9" ht="146.25" x14ac:dyDescent="0.25">
      <c r="B58" s="117"/>
      <c r="C58" s="8" t="s">
        <v>135</v>
      </c>
      <c r="D58" s="10" t="s">
        <v>134</v>
      </c>
      <c r="E58" s="9" t="s">
        <v>24</v>
      </c>
      <c r="F58" s="4">
        <v>10</v>
      </c>
      <c r="G58" s="69"/>
      <c r="H58" s="1">
        <f>F58*G58</f>
        <v>0</v>
      </c>
      <c r="I58" s="118"/>
    </row>
    <row r="59" spans="2:9" ht="78.75" x14ac:dyDescent="0.25">
      <c r="B59" s="117"/>
      <c r="C59" s="8" t="s">
        <v>133</v>
      </c>
      <c r="D59" s="10" t="s">
        <v>132</v>
      </c>
      <c r="E59" s="9" t="s">
        <v>24</v>
      </c>
      <c r="F59" s="4">
        <v>10</v>
      </c>
      <c r="G59" s="69"/>
      <c r="H59" s="1">
        <f>F59*G59</f>
        <v>0</v>
      </c>
      <c r="I59" s="118"/>
    </row>
    <row r="60" spans="2:9" ht="135" x14ac:dyDescent="0.25">
      <c r="B60" s="117"/>
      <c r="C60" s="8" t="s">
        <v>131</v>
      </c>
      <c r="D60" s="10" t="s">
        <v>130</v>
      </c>
      <c r="E60" s="9" t="s">
        <v>24</v>
      </c>
      <c r="F60" s="4">
        <v>10</v>
      </c>
      <c r="G60" s="69"/>
      <c r="H60" s="1">
        <f>F60*G60</f>
        <v>0</v>
      </c>
      <c r="I60" s="118"/>
    </row>
    <row r="61" spans="2:9" x14ac:dyDescent="0.25">
      <c r="B61" s="117"/>
      <c r="C61" s="8" t="s">
        <v>129</v>
      </c>
      <c r="D61" s="7" t="s">
        <v>128</v>
      </c>
      <c r="E61" s="6" t="s">
        <v>24</v>
      </c>
      <c r="F61" s="4">
        <v>10</v>
      </c>
      <c r="G61" s="69"/>
      <c r="H61" s="1">
        <f>F61*G61</f>
        <v>0</v>
      </c>
      <c r="I61" s="118"/>
    </row>
    <row r="62" spans="2:9" x14ac:dyDescent="0.25">
      <c r="B62" s="117"/>
      <c r="C62" s="15" t="s">
        <v>71</v>
      </c>
      <c r="D62" s="5" t="s">
        <v>59</v>
      </c>
      <c r="E62" s="9"/>
      <c r="F62" s="4"/>
      <c r="G62" s="69"/>
      <c r="H62" s="1"/>
      <c r="I62" s="118"/>
    </row>
    <row r="63" spans="2:9" ht="113.25" thickBot="1" x14ac:dyDescent="0.3">
      <c r="B63" s="117"/>
      <c r="C63" s="42" t="s">
        <v>69</v>
      </c>
      <c r="D63" s="29" t="s">
        <v>127</v>
      </c>
      <c r="E63" s="19" t="s">
        <v>24</v>
      </c>
      <c r="F63" s="49">
        <v>10</v>
      </c>
      <c r="G63" s="70"/>
      <c r="H63" s="48">
        <f>F63*G63</f>
        <v>0</v>
      </c>
      <c r="I63" s="118"/>
    </row>
    <row r="64" spans="2:9" ht="15.75" thickBot="1" x14ac:dyDescent="0.3">
      <c r="B64" s="119"/>
      <c r="C64" s="85"/>
      <c r="D64" s="86"/>
      <c r="E64" s="87"/>
      <c r="F64" s="63" t="s">
        <v>161</v>
      </c>
      <c r="G64" s="63"/>
      <c r="H64" s="53">
        <f>SUM(H52:H63)</f>
        <v>0</v>
      </c>
      <c r="I64" s="120"/>
    </row>
    <row r="65" spans="2:9" ht="23.25" thickBot="1" x14ac:dyDescent="0.3">
      <c r="B65" s="54" t="s">
        <v>54</v>
      </c>
      <c r="C65" s="55">
        <v>4</v>
      </c>
      <c r="D65" s="56" t="s">
        <v>126</v>
      </c>
      <c r="E65" s="57"/>
      <c r="F65" s="90"/>
      <c r="G65" s="91"/>
      <c r="H65" s="91"/>
      <c r="I65" s="116"/>
    </row>
    <row r="66" spans="2:9" x14ac:dyDescent="0.25">
      <c r="B66" s="117"/>
      <c r="C66" s="40" t="s">
        <v>53</v>
      </c>
      <c r="D66" s="22" t="s">
        <v>52</v>
      </c>
      <c r="E66" s="19"/>
      <c r="F66" s="93"/>
      <c r="G66" s="70"/>
      <c r="H66" s="19"/>
      <c r="I66" s="118"/>
    </row>
    <row r="67" spans="2:9" ht="22.5" x14ac:dyDescent="0.25">
      <c r="B67" s="117"/>
      <c r="C67" s="41" t="s">
        <v>51</v>
      </c>
      <c r="D67" s="23" t="s">
        <v>125</v>
      </c>
      <c r="E67" s="94" t="s">
        <v>44</v>
      </c>
      <c r="F67" s="93">
        <v>4.5</v>
      </c>
      <c r="G67" s="70"/>
      <c r="H67" s="1">
        <f>F67*G67</f>
        <v>0</v>
      </c>
      <c r="I67" s="118"/>
    </row>
    <row r="68" spans="2:9" ht="56.25" x14ac:dyDescent="0.25">
      <c r="B68" s="117"/>
      <c r="C68" s="42" t="s">
        <v>49</v>
      </c>
      <c r="D68" s="23" t="s">
        <v>124</v>
      </c>
      <c r="E68" s="94" t="s">
        <v>44</v>
      </c>
      <c r="F68" s="93">
        <v>4.5</v>
      </c>
      <c r="G68" s="70"/>
      <c r="H68" s="1">
        <f>F68*G68</f>
        <v>0</v>
      </c>
      <c r="I68" s="118"/>
    </row>
    <row r="69" spans="2:9" x14ac:dyDescent="0.25">
      <c r="B69" s="117"/>
      <c r="C69" s="40" t="s">
        <v>40</v>
      </c>
      <c r="D69" s="24" t="s">
        <v>39</v>
      </c>
      <c r="E69" s="19"/>
      <c r="F69" s="93"/>
      <c r="G69" s="70"/>
      <c r="H69" s="1"/>
      <c r="I69" s="118"/>
    </row>
    <row r="70" spans="2:9" ht="22.5" x14ac:dyDescent="0.25">
      <c r="B70" s="117"/>
      <c r="C70" s="42" t="s">
        <v>38</v>
      </c>
      <c r="D70" s="29" t="s">
        <v>73</v>
      </c>
      <c r="E70" s="19"/>
      <c r="F70" s="93"/>
      <c r="G70" s="70"/>
      <c r="H70" s="1"/>
      <c r="I70" s="118"/>
    </row>
    <row r="71" spans="2:9" x14ac:dyDescent="0.25">
      <c r="B71" s="117"/>
      <c r="C71" s="42" t="s">
        <v>36</v>
      </c>
      <c r="D71" s="29" t="s">
        <v>97</v>
      </c>
      <c r="E71" s="19" t="s">
        <v>24</v>
      </c>
      <c r="F71" s="93">
        <v>55</v>
      </c>
      <c r="G71" s="70"/>
      <c r="H71" s="1">
        <f>F71*G71</f>
        <v>0</v>
      </c>
      <c r="I71" s="118"/>
    </row>
    <row r="72" spans="2:9" x14ac:dyDescent="0.25">
      <c r="B72" s="117"/>
      <c r="C72" s="42" t="s">
        <v>23</v>
      </c>
      <c r="D72" s="2" t="s">
        <v>22</v>
      </c>
      <c r="E72" s="19"/>
      <c r="F72" s="93"/>
      <c r="G72" s="70"/>
      <c r="H72" s="1">
        <f>F72*G72</f>
        <v>0</v>
      </c>
      <c r="I72" s="118"/>
    </row>
    <row r="73" spans="2:9" x14ac:dyDescent="0.25">
      <c r="B73" s="117"/>
      <c r="C73" s="42" t="s">
        <v>21</v>
      </c>
      <c r="D73" s="95" t="s">
        <v>20</v>
      </c>
      <c r="E73" s="19" t="s">
        <v>17</v>
      </c>
      <c r="F73" s="93">
        <f>0.1*F71</f>
        <v>5.5</v>
      </c>
      <c r="G73" s="70"/>
      <c r="H73" s="1">
        <f>F73*G73</f>
        <v>0</v>
      </c>
      <c r="I73" s="118"/>
    </row>
    <row r="74" spans="2:9" x14ac:dyDescent="0.25">
      <c r="B74" s="117"/>
      <c r="C74" s="42" t="s">
        <v>19</v>
      </c>
      <c r="D74" s="2" t="s">
        <v>18</v>
      </c>
      <c r="E74" s="19" t="s">
        <v>17</v>
      </c>
      <c r="F74" s="93">
        <f>0.05*F71</f>
        <v>2.75</v>
      </c>
      <c r="G74" s="70"/>
      <c r="H74" s="1">
        <f>F74*G74</f>
        <v>0</v>
      </c>
      <c r="I74" s="118"/>
    </row>
    <row r="75" spans="2:9" ht="33.75" x14ac:dyDescent="0.25">
      <c r="B75" s="117"/>
      <c r="C75" s="40" t="s">
        <v>71</v>
      </c>
      <c r="D75" s="24" t="s">
        <v>70</v>
      </c>
      <c r="E75" s="19"/>
      <c r="F75" s="93"/>
      <c r="G75" s="70"/>
      <c r="H75" s="1"/>
      <c r="I75" s="118"/>
    </row>
    <row r="76" spans="2:9" ht="22.5" x14ac:dyDescent="0.25">
      <c r="B76" s="117"/>
      <c r="C76" s="42" t="s">
        <v>69</v>
      </c>
      <c r="D76" s="29" t="s">
        <v>68</v>
      </c>
      <c r="E76" s="19" t="s">
        <v>24</v>
      </c>
      <c r="F76" s="93">
        <v>10</v>
      </c>
      <c r="G76" s="70"/>
      <c r="H76" s="1">
        <f>F76*G76</f>
        <v>0</v>
      </c>
      <c r="I76" s="118"/>
    </row>
    <row r="77" spans="2:9" ht="22.5" x14ac:dyDescent="0.25">
      <c r="B77" s="117"/>
      <c r="C77" s="42" t="s">
        <v>67</v>
      </c>
      <c r="D77" s="29" t="s">
        <v>123</v>
      </c>
      <c r="E77" s="19" t="s">
        <v>24</v>
      </c>
      <c r="F77" s="93">
        <v>40</v>
      </c>
      <c r="G77" s="70"/>
      <c r="H77" s="1">
        <f>F77*G77</f>
        <v>0</v>
      </c>
      <c r="I77" s="118"/>
    </row>
    <row r="78" spans="2:9" ht="67.5" x14ac:dyDescent="0.25">
      <c r="B78" s="117"/>
      <c r="C78" s="42" t="s">
        <v>65</v>
      </c>
      <c r="D78" s="29" t="s">
        <v>64</v>
      </c>
      <c r="E78" s="19"/>
      <c r="F78" s="93"/>
      <c r="G78" s="70"/>
      <c r="H78" s="1"/>
      <c r="I78" s="118"/>
    </row>
    <row r="79" spans="2:9" x14ac:dyDescent="0.25">
      <c r="B79" s="117"/>
      <c r="C79" s="43" t="s">
        <v>63</v>
      </c>
      <c r="D79" s="29" t="s">
        <v>62</v>
      </c>
      <c r="E79" s="19" t="s">
        <v>24</v>
      </c>
      <c r="F79" s="93">
        <v>8</v>
      </c>
      <c r="G79" s="70"/>
      <c r="H79" s="1">
        <f>F79*G79</f>
        <v>0</v>
      </c>
      <c r="I79" s="118"/>
    </row>
    <row r="80" spans="2:9" x14ac:dyDescent="0.25">
      <c r="B80" s="117"/>
      <c r="C80" s="43" t="s">
        <v>61</v>
      </c>
      <c r="D80" s="29" t="s">
        <v>60</v>
      </c>
      <c r="E80" s="19" t="s">
        <v>57</v>
      </c>
      <c r="F80" s="93">
        <v>10</v>
      </c>
      <c r="G80" s="70"/>
      <c r="H80" s="1">
        <f>F80*G80</f>
        <v>0</v>
      </c>
      <c r="I80" s="118"/>
    </row>
    <row r="81" spans="2:9" x14ac:dyDescent="0.25">
      <c r="B81" s="117"/>
      <c r="C81" s="40" t="s">
        <v>16</v>
      </c>
      <c r="D81" s="24" t="s">
        <v>59</v>
      </c>
      <c r="E81" s="19"/>
      <c r="F81" s="93"/>
      <c r="G81" s="70"/>
      <c r="H81" s="1"/>
      <c r="I81" s="118"/>
    </row>
    <row r="82" spans="2:9" ht="113.25" thickBot="1" x14ac:dyDescent="0.3">
      <c r="B82" s="117"/>
      <c r="C82" s="42" t="s">
        <v>14</v>
      </c>
      <c r="D82" s="29" t="s">
        <v>58</v>
      </c>
      <c r="E82" s="19" t="s">
        <v>57</v>
      </c>
      <c r="F82" s="93">
        <v>30</v>
      </c>
      <c r="G82" s="70"/>
      <c r="H82" s="48">
        <f>F82*G82</f>
        <v>0</v>
      </c>
      <c r="I82" s="118"/>
    </row>
    <row r="83" spans="2:9" ht="15.75" thickBot="1" x14ac:dyDescent="0.3">
      <c r="B83" s="119"/>
      <c r="C83" s="96"/>
      <c r="D83" s="97"/>
      <c r="E83" s="96"/>
      <c r="F83" s="64" t="s">
        <v>161</v>
      </c>
      <c r="G83" s="64"/>
      <c r="H83" s="138">
        <f>SUM(H67:H82)</f>
        <v>0</v>
      </c>
      <c r="I83" s="120"/>
    </row>
    <row r="84" spans="2:9" ht="23.25" thickBot="1" x14ac:dyDescent="0.3">
      <c r="B84" s="54" t="s">
        <v>54</v>
      </c>
      <c r="C84" s="55">
        <v>5</v>
      </c>
      <c r="D84" s="56" t="s">
        <v>122</v>
      </c>
      <c r="E84" s="57" t="s">
        <v>54</v>
      </c>
      <c r="F84" s="90"/>
      <c r="G84" s="91"/>
      <c r="H84" s="98"/>
      <c r="I84" s="116"/>
    </row>
    <row r="85" spans="2:9" x14ac:dyDescent="0.25">
      <c r="B85" s="117"/>
      <c r="C85" s="44" t="s">
        <v>53</v>
      </c>
      <c r="D85" s="25" t="s">
        <v>121</v>
      </c>
      <c r="E85" s="99"/>
      <c r="F85" s="100"/>
      <c r="G85" s="28"/>
      <c r="H85" s="101"/>
      <c r="I85" s="118"/>
    </row>
    <row r="86" spans="2:9" ht="45" x14ac:dyDescent="0.25">
      <c r="B86" s="117"/>
      <c r="C86" s="102" t="s">
        <v>51</v>
      </c>
      <c r="D86" s="103" t="s">
        <v>120</v>
      </c>
      <c r="E86" s="14"/>
      <c r="F86" s="12"/>
      <c r="G86" s="73"/>
      <c r="H86" s="104"/>
      <c r="I86" s="118"/>
    </row>
    <row r="87" spans="2:9" x14ac:dyDescent="0.25">
      <c r="B87" s="117"/>
      <c r="C87" s="102" t="s">
        <v>119</v>
      </c>
      <c r="D87" s="2" t="s">
        <v>118</v>
      </c>
      <c r="E87" s="14" t="s">
        <v>24</v>
      </c>
      <c r="F87" s="105">
        <v>55</v>
      </c>
      <c r="G87" s="73"/>
      <c r="H87" s="104">
        <f>G87*F87</f>
        <v>0</v>
      </c>
      <c r="I87" s="118"/>
    </row>
    <row r="88" spans="2:9" ht="22.5" x14ac:dyDescent="0.25">
      <c r="B88" s="117"/>
      <c r="C88" s="102" t="s">
        <v>49</v>
      </c>
      <c r="D88" s="103" t="s">
        <v>117</v>
      </c>
      <c r="E88" s="106"/>
      <c r="F88" s="4"/>
      <c r="G88" s="73"/>
      <c r="H88" s="104">
        <f>G88*F88</f>
        <v>0</v>
      </c>
      <c r="I88" s="118"/>
    </row>
    <row r="89" spans="2:9" ht="22.5" x14ac:dyDescent="0.25">
      <c r="B89" s="117"/>
      <c r="C89" s="102" t="s">
        <v>116</v>
      </c>
      <c r="D89" s="107" t="s">
        <v>166</v>
      </c>
      <c r="E89" s="108" t="s">
        <v>24</v>
      </c>
      <c r="F89" s="105">
        <v>55</v>
      </c>
      <c r="G89" s="73"/>
      <c r="H89" s="104">
        <f>G89*F89</f>
        <v>0</v>
      </c>
      <c r="I89" s="118"/>
    </row>
    <row r="90" spans="2:9" x14ac:dyDescent="0.25">
      <c r="B90" s="117"/>
      <c r="C90" s="102" t="s">
        <v>47</v>
      </c>
      <c r="D90" s="2" t="s">
        <v>22</v>
      </c>
      <c r="E90" s="106"/>
      <c r="F90" s="4"/>
      <c r="G90" s="73"/>
      <c r="H90" s="104">
        <f>G90*F90</f>
        <v>0</v>
      </c>
      <c r="I90" s="118"/>
    </row>
    <row r="91" spans="2:9" x14ac:dyDescent="0.25">
      <c r="B91" s="117"/>
      <c r="C91" s="102" t="s">
        <v>115</v>
      </c>
      <c r="D91" s="95" t="s">
        <v>20</v>
      </c>
      <c r="E91" s="106" t="s">
        <v>17</v>
      </c>
      <c r="F91" s="105">
        <f>0.1*F87</f>
        <v>5.5</v>
      </c>
      <c r="G91" s="73"/>
      <c r="H91" s="104">
        <f>G91*F91</f>
        <v>0</v>
      </c>
      <c r="I91" s="118"/>
    </row>
    <row r="92" spans="2:9" x14ac:dyDescent="0.25">
      <c r="B92" s="117"/>
      <c r="C92" s="102" t="s">
        <v>114</v>
      </c>
      <c r="D92" s="2" t="s">
        <v>18</v>
      </c>
      <c r="E92" s="106" t="s">
        <v>17</v>
      </c>
      <c r="F92" s="105">
        <f>0.05*F87</f>
        <v>2.75</v>
      </c>
      <c r="G92" s="73"/>
      <c r="H92" s="104">
        <f>G92*F92</f>
        <v>0</v>
      </c>
      <c r="I92" s="118"/>
    </row>
    <row r="93" spans="2:9" ht="56.25" x14ac:dyDescent="0.25">
      <c r="B93" s="117"/>
      <c r="C93" s="102" t="s">
        <v>46</v>
      </c>
      <c r="D93" s="2" t="s">
        <v>167</v>
      </c>
      <c r="E93" s="14" t="s">
        <v>168</v>
      </c>
      <c r="F93" s="12">
        <v>5</v>
      </c>
      <c r="G93" s="73"/>
      <c r="H93" s="104">
        <f>G93*F93</f>
        <v>0</v>
      </c>
      <c r="I93" s="118"/>
    </row>
    <row r="94" spans="2:9" x14ac:dyDescent="0.25">
      <c r="B94" s="117"/>
      <c r="C94" s="44" t="s">
        <v>40</v>
      </c>
      <c r="D94" s="25" t="s">
        <v>59</v>
      </c>
      <c r="E94" s="99"/>
      <c r="F94" s="100"/>
      <c r="G94" s="73"/>
      <c r="H94" s="104"/>
      <c r="I94" s="118"/>
    </row>
    <row r="95" spans="2:9" ht="113.25" thickBot="1" x14ac:dyDescent="0.3">
      <c r="B95" s="117"/>
      <c r="C95" s="109" t="s">
        <v>38</v>
      </c>
      <c r="D95" s="110" t="s">
        <v>113</v>
      </c>
      <c r="E95" s="99" t="s">
        <v>57</v>
      </c>
      <c r="F95" s="100">
        <v>30</v>
      </c>
      <c r="G95" s="73"/>
      <c r="H95" s="111">
        <f>G95*F95</f>
        <v>0</v>
      </c>
      <c r="I95" s="118"/>
    </row>
    <row r="96" spans="2:9" ht="15.75" thickBot="1" x14ac:dyDescent="0.3">
      <c r="B96" s="119"/>
      <c r="C96" s="96"/>
      <c r="D96" s="97"/>
      <c r="E96" s="96"/>
      <c r="F96" s="121" t="s">
        <v>161</v>
      </c>
      <c r="G96" s="121"/>
      <c r="H96" s="138">
        <f>SUM(H87:H95)</f>
        <v>0</v>
      </c>
      <c r="I96" s="120"/>
    </row>
    <row r="97" spans="2:9" ht="44.25" customHeight="1" thickBot="1" x14ac:dyDescent="0.3">
      <c r="B97" s="54" t="s">
        <v>54</v>
      </c>
      <c r="C97" s="55">
        <v>6</v>
      </c>
      <c r="D97" s="56" t="s">
        <v>112</v>
      </c>
      <c r="E97" s="57" t="s">
        <v>54</v>
      </c>
      <c r="F97" s="90"/>
      <c r="G97" s="91"/>
      <c r="H97" s="98"/>
      <c r="I97" s="116"/>
    </row>
    <row r="98" spans="2:9" x14ac:dyDescent="0.25">
      <c r="B98" s="117"/>
      <c r="C98" s="40" t="s">
        <v>53</v>
      </c>
      <c r="D98" s="22" t="s">
        <v>52</v>
      </c>
      <c r="E98" s="19"/>
      <c r="F98" s="93"/>
      <c r="G98" s="19"/>
      <c r="H98" s="19"/>
      <c r="I98" s="118"/>
    </row>
    <row r="99" spans="2:9" ht="56.25" x14ac:dyDescent="0.25">
      <c r="B99" s="117"/>
      <c r="C99" s="42" t="s">
        <v>51</v>
      </c>
      <c r="D99" s="23" t="s">
        <v>111</v>
      </c>
      <c r="E99" s="94" t="s">
        <v>44</v>
      </c>
      <c r="F99" s="93">
        <v>1</v>
      </c>
      <c r="G99" s="70"/>
      <c r="H99" s="1">
        <f>F99*G99</f>
        <v>0</v>
      </c>
      <c r="I99" s="118"/>
    </row>
    <row r="100" spans="2:9" ht="22.5" x14ac:dyDescent="0.25">
      <c r="B100" s="117"/>
      <c r="C100" s="40" t="s">
        <v>40</v>
      </c>
      <c r="D100" s="26" t="s">
        <v>110</v>
      </c>
      <c r="E100" s="94"/>
      <c r="F100" s="93"/>
      <c r="G100" s="70"/>
      <c r="H100" s="1"/>
      <c r="I100" s="118"/>
    </row>
    <row r="101" spans="2:9" ht="112.5" x14ac:dyDescent="0.25">
      <c r="B101" s="117"/>
      <c r="C101" s="42" t="s">
        <v>38</v>
      </c>
      <c r="D101" s="23" t="s">
        <v>109</v>
      </c>
      <c r="E101" s="94"/>
      <c r="F101" s="93"/>
      <c r="G101" s="70"/>
      <c r="H101" s="1"/>
      <c r="I101" s="118"/>
    </row>
    <row r="102" spans="2:9" x14ac:dyDescent="0.25">
      <c r="B102" s="117"/>
      <c r="C102" s="42" t="s">
        <v>108</v>
      </c>
      <c r="D102" s="23" t="s">
        <v>107</v>
      </c>
      <c r="E102" s="94" t="s">
        <v>106</v>
      </c>
      <c r="F102" s="94">
        <v>198</v>
      </c>
      <c r="G102" s="70"/>
      <c r="H102" s="1">
        <f>F102*G102</f>
        <v>0</v>
      </c>
      <c r="I102" s="118"/>
    </row>
    <row r="103" spans="2:9" x14ac:dyDescent="0.25">
      <c r="B103" s="117"/>
      <c r="C103" s="42" t="s">
        <v>105</v>
      </c>
      <c r="D103" s="23" t="s">
        <v>104</v>
      </c>
      <c r="E103" s="94" t="s">
        <v>24</v>
      </c>
      <c r="F103" s="94">
        <v>99</v>
      </c>
      <c r="G103" s="70"/>
      <c r="H103" s="1">
        <f>F103*G103</f>
        <v>0</v>
      </c>
      <c r="I103" s="118"/>
    </row>
    <row r="104" spans="2:9" ht="78.75" x14ac:dyDescent="0.25">
      <c r="B104" s="117"/>
      <c r="C104" s="42" t="s">
        <v>23</v>
      </c>
      <c r="D104" s="23" t="s">
        <v>103</v>
      </c>
      <c r="E104" s="94"/>
      <c r="F104" s="28"/>
      <c r="G104" s="73"/>
      <c r="H104" s="28"/>
      <c r="I104" s="118"/>
    </row>
    <row r="105" spans="2:9" x14ac:dyDescent="0.25">
      <c r="B105" s="117"/>
      <c r="C105" s="42" t="s">
        <v>21</v>
      </c>
      <c r="D105" s="23" t="s">
        <v>102</v>
      </c>
      <c r="E105" s="94" t="s">
        <v>24</v>
      </c>
      <c r="F105" s="94">
        <v>132</v>
      </c>
      <c r="G105" s="112"/>
      <c r="H105" s="1">
        <f>F105*G105</f>
        <v>0</v>
      </c>
      <c r="I105" s="118"/>
    </row>
    <row r="106" spans="2:9" x14ac:dyDescent="0.25">
      <c r="B106" s="117"/>
      <c r="C106" s="42" t="s">
        <v>21</v>
      </c>
      <c r="D106" s="23" t="s">
        <v>101</v>
      </c>
      <c r="E106" s="94" t="s">
        <v>24</v>
      </c>
      <c r="F106" s="94">
        <v>132</v>
      </c>
      <c r="G106" s="112"/>
      <c r="H106" s="1">
        <f>F106*G106</f>
        <v>0</v>
      </c>
      <c r="I106" s="118"/>
    </row>
    <row r="107" spans="2:9" ht="56.25" x14ac:dyDescent="0.25">
      <c r="B107" s="117"/>
      <c r="C107" s="42" t="s">
        <v>100</v>
      </c>
      <c r="D107" s="23" t="s">
        <v>99</v>
      </c>
      <c r="E107" s="94" t="s">
        <v>44</v>
      </c>
      <c r="F107" s="93">
        <v>9</v>
      </c>
      <c r="G107" s="70"/>
      <c r="H107" s="1">
        <f>F107*G107</f>
        <v>0</v>
      </c>
      <c r="I107" s="118"/>
    </row>
    <row r="108" spans="2:9" x14ac:dyDescent="0.25">
      <c r="B108" s="117"/>
      <c r="C108" s="40" t="s">
        <v>71</v>
      </c>
      <c r="D108" s="24" t="s">
        <v>39</v>
      </c>
      <c r="E108" s="19"/>
      <c r="F108" s="93"/>
      <c r="G108" s="73"/>
      <c r="H108" s="1"/>
      <c r="I108" s="118"/>
    </row>
    <row r="109" spans="2:9" ht="33.75" x14ac:dyDescent="0.25">
      <c r="B109" s="117"/>
      <c r="C109" s="42" t="s">
        <v>69</v>
      </c>
      <c r="D109" s="29" t="s">
        <v>98</v>
      </c>
      <c r="E109" s="19"/>
      <c r="F109" s="93"/>
      <c r="G109" s="73"/>
      <c r="H109" s="1"/>
      <c r="I109" s="118"/>
    </row>
    <row r="110" spans="2:9" x14ac:dyDescent="0.25">
      <c r="B110" s="117"/>
      <c r="C110" s="42" t="s">
        <v>67</v>
      </c>
      <c r="D110" s="29" t="s">
        <v>97</v>
      </c>
      <c r="E110" s="19" t="s">
        <v>24</v>
      </c>
      <c r="F110" s="93">
        <v>163</v>
      </c>
      <c r="G110" s="73"/>
      <c r="H110" s="1">
        <f>F110*G110</f>
        <v>0</v>
      </c>
      <c r="I110" s="118"/>
    </row>
    <row r="111" spans="2:9" x14ac:dyDescent="0.25">
      <c r="B111" s="117"/>
      <c r="C111" s="42" t="s">
        <v>96</v>
      </c>
      <c r="D111" s="29" t="s">
        <v>95</v>
      </c>
      <c r="E111" s="19" t="s">
        <v>24</v>
      </c>
      <c r="F111" s="93">
        <v>130</v>
      </c>
      <c r="G111" s="73"/>
      <c r="H111" s="1">
        <f>F111*G111</f>
        <v>0</v>
      </c>
      <c r="I111" s="118"/>
    </row>
    <row r="112" spans="2:9" x14ac:dyDescent="0.25">
      <c r="B112" s="117"/>
      <c r="C112" s="42" t="s">
        <v>94</v>
      </c>
      <c r="D112" s="29" t="s">
        <v>93</v>
      </c>
      <c r="E112" s="19" t="s">
        <v>24</v>
      </c>
      <c r="F112" s="93">
        <v>36</v>
      </c>
      <c r="G112" s="73"/>
      <c r="H112" s="1">
        <f>F112*G112</f>
        <v>0</v>
      </c>
      <c r="I112" s="118"/>
    </row>
    <row r="113" spans="2:9" x14ac:dyDescent="0.25">
      <c r="B113" s="117"/>
      <c r="C113" s="42" t="s">
        <v>92</v>
      </c>
      <c r="D113" s="29" t="s">
        <v>91</v>
      </c>
      <c r="E113" s="19" t="s">
        <v>24</v>
      </c>
      <c r="F113" s="93">
        <v>31</v>
      </c>
      <c r="G113" s="73"/>
      <c r="H113" s="1">
        <f>F113*G113</f>
        <v>0</v>
      </c>
      <c r="I113" s="118"/>
    </row>
    <row r="114" spans="2:9" x14ac:dyDescent="0.25">
      <c r="B114" s="117"/>
      <c r="C114" s="42" t="s">
        <v>90</v>
      </c>
      <c r="D114" s="29" t="s">
        <v>89</v>
      </c>
      <c r="E114" s="19" t="s">
        <v>24</v>
      </c>
      <c r="F114" s="93">
        <v>24</v>
      </c>
      <c r="G114" s="73"/>
      <c r="H114" s="1">
        <f>F114*G114</f>
        <v>0</v>
      </c>
      <c r="I114" s="118"/>
    </row>
    <row r="115" spans="2:9" x14ac:dyDescent="0.25">
      <c r="B115" s="117"/>
      <c r="C115" s="42" t="s">
        <v>88</v>
      </c>
      <c r="D115" s="29" t="s">
        <v>87</v>
      </c>
      <c r="E115" s="19" t="s">
        <v>24</v>
      </c>
      <c r="F115" s="93">
        <v>24</v>
      </c>
      <c r="G115" s="73"/>
      <c r="H115" s="1">
        <f>F115*G115</f>
        <v>0</v>
      </c>
      <c r="I115" s="118"/>
    </row>
    <row r="116" spans="2:9" x14ac:dyDescent="0.25">
      <c r="B116" s="117"/>
      <c r="C116" s="42" t="s">
        <v>86</v>
      </c>
      <c r="D116" s="29" t="s">
        <v>85</v>
      </c>
      <c r="E116" s="19" t="s">
        <v>24</v>
      </c>
      <c r="F116" s="93">
        <v>60</v>
      </c>
      <c r="G116" s="73"/>
      <c r="H116" s="1">
        <f>F116*G116</f>
        <v>0</v>
      </c>
      <c r="I116" s="118"/>
    </row>
    <row r="117" spans="2:9" x14ac:dyDescent="0.25">
      <c r="B117" s="117"/>
      <c r="C117" s="42" t="s">
        <v>65</v>
      </c>
      <c r="D117" s="2" t="s">
        <v>22</v>
      </c>
      <c r="E117" s="19"/>
      <c r="F117" s="93"/>
      <c r="G117" s="73"/>
      <c r="H117" s="1"/>
      <c r="I117" s="118"/>
    </row>
    <row r="118" spans="2:9" x14ac:dyDescent="0.25">
      <c r="B118" s="117"/>
      <c r="C118" s="42" t="s">
        <v>63</v>
      </c>
      <c r="D118" s="95" t="s">
        <v>20</v>
      </c>
      <c r="E118" s="19" t="s">
        <v>17</v>
      </c>
      <c r="F118" s="93">
        <f>0.1*295</f>
        <v>29.5</v>
      </c>
      <c r="G118" s="73"/>
      <c r="H118" s="1">
        <f>F118*G118</f>
        <v>0</v>
      </c>
      <c r="I118" s="118"/>
    </row>
    <row r="119" spans="2:9" x14ac:dyDescent="0.25">
      <c r="B119" s="117"/>
      <c r="C119" s="42" t="s">
        <v>61</v>
      </c>
      <c r="D119" s="2" t="s">
        <v>18</v>
      </c>
      <c r="E119" s="19" t="s">
        <v>17</v>
      </c>
      <c r="F119" s="93">
        <f>0.05*295</f>
        <v>14.75</v>
      </c>
      <c r="G119" s="73"/>
      <c r="H119" s="1">
        <f>F119*G119</f>
        <v>0</v>
      </c>
      <c r="I119" s="118"/>
    </row>
    <row r="120" spans="2:9" ht="67.5" x14ac:dyDescent="0.25">
      <c r="B120" s="117"/>
      <c r="C120" s="42" t="s">
        <v>84</v>
      </c>
      <c r="D120" s="110" t="s">
        <v>64</v>
      </c>
      <c r="E120" s="19"/>
      <c r="F120" s="93"/>
      <c r="G120" s="73"/>
      <c r="H120" s="1"/>
      <c r="I120" s="118"/>
    </row>
    <row r="121" spans="2:9" x14ac:dyDescent="0.25">
      <c r="B121" s="117"/>
      <c r="C121" s="42" t="s">
        <v>83</v>
      </c>
      <c r="D121" s="110" t="s">
        <v>62</v>
      </c>
      <c r="E121" s="19" t="s">
        <v>24</v>
      </c>
      <c r="F121" s="93">
        <v>100</v>
      </c>
      <c r="G121" s="73"/>
      <c r="H121" s="1">
        <f>F121*G121</f>
        <v>0</v>
      </c>
      <c r="I121" s="118"/>
    </row>
    <row r="122" spans="2:9" x14ac:dyDescent="0.25">
      <c r="B122" s="117"/>
      <c r="C122" s="42" t="s">
        <v>82</v>
      </c>
      <c r="D122" s="110" t="s">
        <v>60</v>
      </c>
      <c r="E122" s="19" t="s">
        <v>57</v>
      </c>
      <c r="F122" s="93">
        <v>180</v>
      </c>
      <c r="G122" s="73"/>
      <c r="H122" s="1">
        <f>F122*G122</f>
        <v>0</v>
      </c>
      <c r="I122" s="118"/>
    </row>
    <row r="123" spans="2:9" x14ac:dyDescent="0.25">
      <c r="B123" s="117"/>
      <c r="C123" s="40" t="s">
        <v>16</v>
      </c>
      <c r="D123" s="24" t="s">
        <v>15</v>
      </c>
      <c r="E123" s="42"/>
      <c r="F123" s="42"/>
      <c r="G123" s="113"/>
      <c r="H123" s="1"/>
      <c r="I123" s="118"/>
    </row>
    <row r="124" spans="2:9" x14ac:dyDescent="0.25">
      <c r="B124" s="117"/>
      <c r="C124" s="42" t="s">
        <v>14</v>
      </c>
      <c r="D124" s="29" t="s">
        <v>7</v>
      </c>
      <c r="E124" s="42"/>
      <c r="F124" s="42"/>
      <c r="G124" s="113"/>
      <c r="H124" s="1"/>
      <c r="I124" s="118"/>
    </row>
    <row r="125" spans="2:9" ht="146.25" x14ac:dyDescent="0.25">
      <c r="B125" s="117"/>
      <c r="C125" s="42" t="s">
        <v>81</v>
      </c>
      <c r="D125" s="29" t="s">
        <v>80</v>
      </c>
      <c r="E125" s="42"/>
      <c r="F125" s="42"/>
      <c r="G125" s="113"/>
      <c r="H125" s="1"/>
      <c r="I125" s="118"/>
    </row>
    <row r="126" spans="2:9" x14ac:dyDescent="0.25">
      <c r="B126" s="117"/>
      <c r="C126" s="42"/>
      <c r="D126" s="29" t="s">
        <v>79</v>
      </c>
      <c r="E126" s="42" t="s">
        <v>5</v>
      </c>
      <c r="F126" s="42">
        <v>220</v>
      </c>
      <c r="G126" s="113"/>
      <c r="H126" s="1">
        <f>F126*G126</f>
        <v>0</v>
      </c>
      <c r="I126" s="118"/>
    </row>
    <row r="127" spans="2:9" x14ac:dyDescent="0.25">
      <c r="B127" s="117"/>
      <c r="C127" s="42" t="s">
        <v>11</v>
      </c>
      <c r="D127" s="29" t="s">
        <v>4</v>
      </c>
      <c r="E127" s="42"/>
      <c r="F127" s="42"/>
      <c r="G127" s="113"/>
      <c r="H127" s="1"/>
      <c r="I127" s="118"/>
    </row>
    <row r="128" spans="2:9" ht="78.75" x14ac:dyDescent="0.25">
      <c r="B128" s="117"/>
      <c r="C128" s="42" t="s">
        <v>9</v>
      </c>
      <c r="D128" s="29" t="s">
        <v>78</v>
      </c>
      <c r="E128" s="42"/>
      <c r="F128" s="42"/>
      <c r="G128" s="113"/>
      <c r="H128" s="1"/>
      <c r="I128" s="118"/>
    </row>
    <row r="129" spans="2:9" x14ac:dyDescent="0.25">
      <c r="B129" s="117"/>
      <c r="C129" s="42"/>
      <c r="D129" s="27" t="s">
        <v>77</v>
      </c>
      <c r="E129" s="28" t="s">
        <v>0</v>
      </c>
      <c r="F129" s="28">
        <v>3</v>
      </c>
      <c r="G129" s="73"/>
      <c r="H129" s="1">
        <f>F129*G129</f>
        <v>0</v>
      </c>
      <c r="I129" s="118"/>
    </row>
    <row r="130" spans="2:9" ht="45" x14ac:dyDescent="0.25">
      <c r="B130" s="117"/>
      <c r="C130" s="42" t="s">
        <v>2</v>
      </c>
      <c r="D130" s="23" t="s">
        <v>1</v>
      </c>
      <c r="E130" s="28" t="s">
        <v>0</v>
      </c>
      <c r="F130" s="28">
        <v>3</v>
      </c>
      <c r="G130" s="73"/>
      <c r="H130" s="48">
        <f>F130*G130</f>
        <v>0</v>
      </c>
      <c r="I130" s="118"/>
    </row>
    <row r="131" spans="2:9" ht="15.75" thickBot="1" x14ac:dyDescent="0.3">
      <c r="B131" s="117"/>
      <c r="C131" s="42"/>
      <c r="D131" s="23"/>
      <c r="E131" s="28"/>
      <c r="F131" s="65" t="s">
        <v>161</v>
      </c>
      <c r="G131" s="65"/>
      <c r="H131" s="52">
        <f>SUM(H98:H130)</f>
        <v>0</v>
      </c>
      <c r="I131" s="118"/>
    </row>
    <row r="132" spans="2:9" ht="23.25" thickBot="1" x14ac:dyDescent="0.3">
      <c r="B132" s="54" t="s">
        <v>54</v>
      </c>
      <c r="C132" s="55">
        <v>7</v>
      </c>
      <c r="D132" s="56" t="s">
        <v>76</v>
      </c>
      <c r="E132" s="57" t="s">
        <v>54</v>
      </c>
      <c r="F132" s="90"/>
      <c r="G132" s="91"/>
      <c r="H132" s="91"/>
      <c r="I132" s="116"/>
    </row>
    <row r="133" spans="2:9" x14ac:dyDescent="0.25">
      <c r="B133" s="117"/>
      <c r="C133" s="40" t="s">
        <v>53</v>
      </c>
      <c r="D133" s="22" t="s">
        <v>52</v>
      </c>
      <c r="E133" s="19"/>
      <c r="F133" s="93"/>
      <c r="G133" s="28"/>
      <c r="H133" s="122"/>
      <c r="I133" s="118"/>
    </row>
    <row r="134" spans="2:9" ht="22.5" x14ac:dyDescent="0.25">
      <c r="B134" s="117"/>
      <c r="C134" s="41" t="s">
        <v>51</v>
      </c>
      <c r="D134" s="23" t="s">
        <v>75</v>
      </c>
      <c r="E134" s="94" t="s">
        <v>44</v>
      </c>
      <c r="F134" s="93">
        <v>7</v>
      </c>
      <c r="G134" s="73"/>
      <c r="H134" s="1">
        <f>F134*G134</f>
        <v>0</v>
      </c>
      <c r="I134" s="118"/>
    </row>
    <row r="135" spans="2:9" ht="56.25" x14ac:dyDescent="0.25">
      <c r="B135" s="117"/>
      <c r="C135" s="42" t="s">
        <v>49</v>
      </c>
      <c r="D135" s="23" t="s">
        <v>74</v>
      </c>
      <c r="E135" s="94" t="s">
        <v>44</v>
      </c>
      <c r="F135" s="93">
        <v>7</v>
      </c>
      <c r="G135" s="73"/>
      <c r="H135" s="1">
        <f>F135*G135</f>
        <v>0</v>
      </c>
      <c r="I135" s="118"/>
    </row>
    <row r="136" spans="2:9" x14ac:dyDescent="0.25">
      <c r="B136" s="117"/>
      <c r="C136" s="40" t="s">
        <v>40</v>
      </c>
      <c r="D136" s="24" t="s">
        <v>39</v>
      </c>
      <c r="E136" s="19"/>
      <c r="F136" s="93"/>
      <c r="G136" s="73"/>
      <c r="H136" s="1"/>
      <c r="I136" s="118"/>
    </row>
    <row r="137" spans="2:9" ht="22.5" x14ac:dyDescent="0.25">
      <c r="B137" s="117"/>
      <c r="C137" s="42" t="s">
        <v>38</v>
      </c>
      <c r="D137" s="29" t="s">
        <v>73</v>
      </c>
      <c r="E137" s="19"/>
      <c r="F137" s="93"/>
      <c r="G137" s="73"/>
      <c r="H137" s="1"/>
      <c r="I137" s="118"/>
    </row>
    <row r="138" spans="2:9" x14ac:dyDescent="0.25">
      <c r="B138" s="117"/>
      <c r="C138" s="42" t="s">
        <v>36</v>
      </c>
      <c r="D138" s="29" t="s">
        <v>72</v>
      </c>
      <c r="E138" s="19" t="s">
        <v>24</v>
      </c>
      <c r="F138" s="93">
        <v>34</v>
      </c>
      <c r="G138" s="73"/>
      <c r="H138" s="1">
        <f>F138*G138</f>
        <v>0</v>
      </c>
      <c r="I138" s="118"/>
    </row>
    <row r="139" spans="2:9" x14ac:dyDescent="0.25">
      <c r="B139" s="117"/>
      <c r="C139" s="42" t="s">
        <v>23</v>
      </c>
      <c r="D139" s="2" t="s">
        <v>22</v>
      </c>
      <c r="E139" s="19"/>
      <c r="F139" s="93"/>
      <c r="G139" s="73"/>
      <c r="H139" s="1"/>
      <c r="I139" s="118"/>
    </row>
    <row r="140" spans="2:9" x14ac:dyDescent="0.25">
      <c r="B140" s="117"/>
      <c r="C140" s="42" t="s">
        <v>21</v>
      </c>
      <c r="D140" s="95" t="s">
        <v>20</v>
      </c>
      <c r="E140" s="19" t="s">
        <v>17</v>
      </c>
      <c r="F140" s="93">
        <f>0.1*F138</f>
        <v>3.4000000000000004</v>
      </c>
      <c r="G140" s="73"/>
      <c r="H140" s="1">
        <f>F140*G140</f>
        <v>0</v>
      </c>
      <c r="I140" s="118"/>
    </row>
    <row r="141" spans="2:9" x14ac:dyDescent="0.25">
      <c r="B141" s="117"/>
      <c r="C141" s="42" t="s">
        <v>19</v>
      </c>
      <c r="D141" s="2" t="s">
        <v>18</v>
      </c>
      <c r="E141" s="19" t="s">
        <v>17</v>
      </c>
      <c r="F141" s="93">
        <f>0.05*F138</f>
        <v>1.7000000000000002</v>
      </c>
      <c r="G141" s="73"/>
      <c r="H141" s="1">
        <f>F141*G141</f>
        <v>0</v>
      </c>
      <c r="I141" s="118"/>
    </row>
    <row r="142" spans="2:9" ht="33.75" x14ac:dyDescent="0.25">
      <c r="B142" s="117"/>
      <c r="C142" s="40" t="s">
        <v>71</v>
      </c>
      <c r="D142" s="24" t="s">
        <v>70</v>
      </c>
      <c r="E142" s="19"/>
      <c r="F142" s="93"/>
      <c r="G142" s="73"/>
      <c r="H142" s="1"/>
      <c r="I142" s="118"/>
    </row>
    <row r="143" spans="2:9" ht="22.5" x14ac:dyDescent="0.25">
      <c r="B143" s="117"/>
      <c r="C143" s="42" t="s">
        <v>69</v>
      </c>
      <c r="D143" s="29" t="s">
        <v>68</v>
      </c>
      <c r="E143" s="19" t="s">
        <v>24</v>
      </c>
      <c r="F143" s="93">
        <v>10</v>
      </c>
      <c r="G143" s="73"/>
      <c r="H143" s="1">
        <f>F143*G143</f>
        <v>0</v>
      </c>
      <c r="I143" s="118"/>
    </row>
    <row r="144" spans="2:9" ht="22.5" x14ac:dyDescent="0.25">
      <c r="B144" s="117"/>
      <c r="C144" s="42" t="s">
        <v>67</v>
      </c>
      <c r="D144" s="29" t="s">
        <v>66</v>
      </c>
      <c r="E144" s="19" t="s">
        <v>24</v>
      </c>
      <c r="F144" s="93">
        <v>34</v>
      </c>
      <c r="G144" s="73"/>
      <c r="H144" s="1">
        <f>F144*G144</f>
        <v>0</v>
      </c>
      <c r="I144" s="118"/>
    </row>
    <row r="145" spans="2:9" ht="67.5" x14ac:dyDescent="0.25">
      <c r="B145" s="117"/>
      <c r="C145" s="42" t="s">
        <v>65</v>
      </c>
      <c r="D145" s="29" t="s">
        <v>64</v>
      </c>
      <c r="E145" s="19"/>
      <c r="F145" s="93"/>
      <c r="G145" s="73"/>
      <c r="H145" s="1"/>
      <c r="I145" s="118"/>
    </row>
    <row r="146" spans="2:9" x14ac:dyDescent="0.25">
      <c r="B146" s="117"/>
      <c r="C146" s="43" t="s">
        <v>63</v>
      </c>
      <c r="D146" s="29" t="s">
        <v>62</v>
      </c>
      <c r="E146" s="19" t="s">
        <v>24</v>
      </c>
      <c r="F146" s="93">
        <v>4</v>
      </c>
      <c r="G146" s="73"/>
      <c r="H146" s="1">
        <f>F146*G146</f>
        <v>0</v>
      </c>
      <c r="I146" s="118"/>
    </row>
    <row r="147" spans="2:9" x14ac:dyDescent="0.25">
      <c r="B147" s="117"/>
      <c r="C147" s="43" t="s">
        <v>61</v>
      </c>
      <c r="D147" s="29" t="s">
        <v>60</v>
      </c>
      <c r="E147" s="19" t="s">
        <v>57</v>
      </c>
      <c r="F147" s="93">
        <v>10</v>
      </c>
      <c r="G147" s="73"/>
      <c r="H147" s="1">
        <f>F147*G147</f>
        <v>0</v>
      </c>
      <c r="I147" s="118"/>
    </row>
    <row r="148" spans="2:9" x14ac:dyDescent="0.25">
      <c r="B148" s="117"/>
      <c r="C148" s="40" t="s">
        <v>16</v>
      </c>
      <c r="D148" s="24" t="s">
        <v>59</v>
      </c>
      <c r="E148" s="19"/>
      <c r="F148" s="93"/>
      <c r="G148" s="73"/>
      <c r="H148" s="1"/>
      <c r="I148" s="118"/>
    </row>
    <row r="149" spans="2:9" ht="112.5" x14ac:dyDescent="0.25">
      <c r="B149" s="117"/>
      <c r="C149" s="42" t="s">
        <v>14</v>
      </c>
      <c r="D149" s="29" t="s">
        <v>58</v>
      </c>
      <c r="E149" s="19" t="s">
        <v>57</v>
      </c>
      <c r="F149" s="93">
        <v>30</v>
      </c>
      <c r="G149" s="73"/>
      <c r="H149" s="48">
        <f>F149*G149</f>
        <v>0</v>
      </c>
      <c r="I149" s="118"/>
    </row>
    <row r="150" spans="2:9" ht="15.75" thickBot="1" x14ac:dyDescent="0.3">
      <c r="B150" s="117"/>
      <c r="C150" s="42"/>
      <c r="D150" s="66" t="s">
        <v>161</v>
      </c>
      <c r="E150" s="66"/>
      <c r="F150" s="66"/>
      <c r="G150" s="66"/>
      <c r="H150" s="52">
        <f>SUM(H134:H149)</f>
        <v>0</v>
      </c>
      <c r="I150" s="118"/>
    </row>
    <row r="151" spans="2:9" ht="23.25" thickBot="1" x14ac:dyDescent="0.3">
      <c r="B151" s="54" t="s">
        <v>54</v>
      </c>
      <c r="C151" s="55">
        <v>8</v>
      </c>
      <c r="D151" s="56" t="s">
        <v>55</v>
      </c>
      <c r="E151" s="57" t="s">
        <v>54</v>
      </c>
      <c r="F151" s="90"/>
      <c r="G151" s="91"/>
      <c r="H151" s="91"/>
      <c r="I151" s="116"/>
    </row>
    <row r="152" spans="2:9" x14ac:dyDescent="0.25">
      <c r="B152" s="117"/>
      <c r="C152" s="40" t="s">
        <v>53</v>
      </c>
      <c r="D152" s="22" t="s">
        <v>52</v>
      </c>
      <c r="E152" s="19"/>
      <c r="F152" s="93"/>
      <c r="G152" s="28"/>
      <c r="H152" s="122"/>
      <c r="I152" s="118"/>
    </row>
    <row r="153" spans="2:9" ht="45" x14ac:dyDescent="0.25">
      <c r="B153" s="117"/>
      <c r="C153" s="41" t="s">
        <v>51</v>
      </c>
      <c r="D153" s="23" t="s">
        <v>50</v>
      </c>
      <c r="E153" s="94" t="s">
        <v>44</v>
      </c>
      <c r="F153" s="93">
        <v>5</v>
      </c>
      <c r="G153" s="73"/>
      <c r="H153" s="1">
        <f>F153*G153</f>
        <v>0</v>
      </c>
      <c r="I153" s="118"/>
    </row>
    <row r="154" spans="2:9" ht="45" x14ac:dyDescent="0.25">
      <c r="B154" s="117"/>
      <c r="C154" s="41" t="s">
        <v>49</v>
      </c>
      <c r="D154" s="23" t="s">
        <v>48</v>
      </c>
      <c r="E154" s="94" t="s">
        <v>41</v>
      </c>
      <c r="F154" s="93">
        <v>100</v>
      </c>
      <c r="G154" s="73"/>
      <c r="H154" s="1">
        <f>F154*G154</f>
        <v>0</v>
      </c>
      <c r="I154" s="118"/>
    </row>
    <row r="155" spans="2:9" ht="79.5" customHeight="1" x14ac:dyDescent="0.25">
      <c r="B155" s="117"/>
      <c r="C155" s="41" t="s">
        <v>47</v>
      </c>
      <c r="D155" s="23" t="s">
        <v>170</v>
      </c>
      <c r="E155" s="94" t="s">
        <v>41</v>
      </c>
      <c r="F155" s="93">
        <v>100</v>
      </c>
      <c r="G155" s="73"/>
      <c r="H155" s="1">
        <f>F155*G155</f>
        <v>0</v>
      </c>
      <c r="I155" s="118"/>
    </row>
    <row r="156" spans="2:9" ht="56.25" x14ac:dyDescent="0.25">
      <c r="B156" s="117"/>
      <c r="C156" s="41" t="s">
        <v>46</v>
      </c>
      <c r="D156" s="23" t="s">
        <v>45</v>
      </c>
      <c r="E156" s="94" t="s">
        <v>44</v>
      </c>
      <c r="F156" s="93">
        <v>22</v>
      </c>
      <c r="G156" s="73"/>
      <c r="H156" s="1">
        <f>F156*G156</f>
        <v>0</v>
      </c>
      <c r="I156" s="118"/>
    </row>
    <row r="157" spans="2:9" ht="123.75" x14ac:dyDescent="0.25">
      <c r="B157" s="117"/>
      <c r="C157" s="41" t="s">
        <v>43</v>
      </c>
      <c r="D157" s="23" t="s">
        <v>42</v>
      </c>
      <c r="E157" s="94" t="s">
        <v>41</v>
      </c>
      <c r="F157" s="93">
        <v>100</v>
      </c>
      <c r="G157" s="73"/>
      <c r="H157" s="1">
        <f>F157*G157</f>
        <v>0</v>
      </c>
      <c r="I157" s="118"/>
    </row>
    <row r="158" spans="2:9" x14ac:dyDescent="0.25">
      <c r="B158" s="117"/>
      <c r="C158" s="51" t="s">
        <v>40</v>
      </c>
      <c r="D158" s="24" t="s">
        <v>39</v>
      </c>
      <c r="E158" s="19"/>
      <c r="F158" s="93"/>
      <c r="G158" s="73"/>
      <c r="H158" s="1"/>
      <c r="I158" s="118"/>
    </row>
    <row r="159" spans="2:9" ht="33.75" x14ac:dyDescent="0.25">
      <c r="B159" s="117"/>
      <c r="C159" s="42" t="s">
        <v>38</v>
      </c>
      <c r="D159" s="29" t="s">
        <v>37</v>
      </c>
      <c r="E159" s="19"/>
      <c r="F159" s="93"/>
      <c r="G159" s="73"/>
      <c r="H159" s="1"/>
      <c r="I159" s="118"/>
    </row>
    <row r="160" spans="2:9" x14ac:dyDescent="0.25">
      <c r="B160" s="117"/>
      <c r="C160" s="41" t="s">
        <v>36</v>
      </c>
      <c r="D160" s="29" t="s">
        <v>35</v>
      </c>
      <c r="E160" s="19" t="s">
        <v>24</v>
      </c>
      <c r="F160" s="93">
        <f>SUM(F161:F165)</f>
        <v>280</v>
      </c>
      <c r="G160" s="73"/>
      <c r="H160" s="1">
        <f>F160*G160</f>
        <v>0</v>
      </c>
      <c r="I160" s="118"/>
    </row>
    <row r="161" spans="2:9" x14ac:dyDescent="0.25">
      <c r="B161" s="117"/>
      <c r="C161" s="41" t="s">
        <v>34</v>
      </c>
      <c r="D161" s="29" t="s">
        <v>33</v>
      </c>
      <c r="E161" s="19" t="s">
        <v>24</v>
      </c>
      <c r="F161" s="93">
        <v>130</v>
      </c>
      <c r="G161" s="73"/>
      <c r="H161" s="1">
        <f>F161*G161</f>
        <v>0</v>
      </c>
      <c r="I161" s="118"/>
    </row>
    <row r="162" spans="2:9" x14ac:dyDescent="0.25">
      <c r="B162" s="117"/>
      <c r="C162" s="41" t="s">
        <v>32</v>
      </c>
      <c r="D162" s="29" t="s">
        <v>31</v>
      </c>
      <c r="E162" s="19" t="s">
        <v>24</v>
      </c>
      <c r="F162" s="93">
        <v>40</v>
      </c>
      <c r="G162" s="73"/>
      <c r="H162" s="1">
        <f>F162*G162</f>
        <v>0</v>
      </c>
      <c r="I162" s="118"/>
    </row>
    <row r="163" spans="2:9" x14ac:dyDescent="0.25">
      <c r="B163" s="117"/>
      <c r="C163" s="41" t="s">
        <v>30</v>
      </c>
      <c r="D163" s="29" t="s">
        <v>29</v>
      </c>
      <c r="E163" s="19" t="s">
        <v>24</v>
      </c>
      <c r="F163" s="93">
        <v>50</v>
      </c>
      <c r="G163" s="73"/>
      <c r="H163" s="1">
        <f>F163*G163</f>
        <v>0</v>
      </c>
      <c r="I163" s="118"/>
    </row>
    <row r="164" spans="2:9" x14ac:dyDescent="0.25">
      <c r="B164" s="117"/>
      <c r="C164" s="41" t="s">
        <v>28</v>
      </c>
      <c r="D164" s="29" t="s">
        <v>27</v>
      </c>
      <c r="E164" s="19" t="s">
        <v>24</v>
      </c>
      <c r="F164" s="93">
        <v>30</v>
      </c>
      <c r="G164" s="73"/>
      <c r="H164" s="1">
        <f>F164*G164</f>
        <v>0</v>
      </c>
      <c r="I164" s="118"/>
    </row>
    <row r="165" spans="2:9" x14ac:dyDescent="0.25">
      <c r="B165" s="117"/>
      <c r="C165" s="41" t="s">
        <v>26</v>
      </c>
      <c r="D165" s="29" t="s">
        <v>25</v>
      </c>
      <c r="E165" s="19" t="s">
        <v>24</v>
      </c>
      <c r="F165" s="93">
        <v>30</v>
      </c>
      <c r="G165" s="73"/>
      <c r="H165" s="1">
        <f>F165*G165</f>
        <v>0</v>
      </c>
      <c r="I165" s="118"/>
    </row>
    <row r="166" spans="2:9" x14ac:dyDescent="0.25">
      <c r="B166" s="117"/>
      <c r="C166" s="41" t="s">
        <v>23</v>
      </c>
      <c r="D166" s="2" t="s">
        <v>22</v>
      </c>
      <c r="E166" s="19"/>
      <c r="F166" s="93"/>
      <c r="G166" s="73"/>
      <c r="H166" s="1"/>
      <c r="I166" s="118"/>
    </row>
    <row r="167" spans="2:9" x14ac:dyDescent="0.25">
      <c r="B167" s="117"/>
      <c r="C167" s="41" t="s">
        <v>21</v>
      </c>
      <c r="D167" s="95" t="s">
        <v>20</v>
      </c>
      <c r="E167" s="19" t="s">
        <v>17</v>
      </c>
      <c r="F167" s="93">
        <f>F160*0.1</f>
        <v>28</v>
      </c>
      <c r="G167" s="73"/>
      <c r="H167" s="1">
        <f>F167*G167</f>
        <v>0</v>
      </c>
      <c r="I167" s="118"/>
    </row>
    <row r="168" spans="2:9" x14ac:dyDescent="0.25">
      <c r="B168" s="117"/>
      <c r="C168" s="41" t="s">
        <v>19</v>
      </c>
      <c r="D168" s="2" t="s">
        <v>18</v>
      </c>
      <c r="E168" s="19" t="s">
        <v>17</v>
      </c>
      <c r="F168" s="93">
        <f>F161*0.05</f>
        <v>6.5</v>
      </c>
      <c r="G168" s="73"/>
      <c r="H168" s="1">
        <f>F168*G168</f>
        <v>0</v>
      </c>
      <c r="I168" s="118"/>
    </row>
    <row r="169" spans="2:9" x14ac:dyDescent="0.25">
      <c r="B169" s="117"/>
      <c r="C169" s="40" t="s">
        <v>71</v>
      </c>
      <c r="D169" s="24" t="s">
        <v>15</v>
      </c>
      <c r="E169" s="42"/>
      <c r="F169" s="93"/>
      <c r="G169" s="73"/>
      <c r="H169" s="1"/>
      <c r="I169" s="118"/>
    </row>
    <row r="170" spans="2:9" ht="123.75" x14ac:dyDescent="0.25">
      <c r="B170" s="117"/>
      <c r="C170" s="42" t="s">
        <v>69</v>
      </c>
      <c r="D170" s="29" t="s">
        <v>13</v>
      </c>
      <c r="E170" s="42"/>
      <c r="F170" s="93"/>
      <c r="G170" s="73"/>
      <c r="H170" s="1"/>
      <c r="I170" s="118"/>
    </row>
    <row r="171" spans="2:9" x14ac:dyDescent="0.25">
      <c r="B171" s="117"/>
      <c r="C171" s="42"/>
      <c r="D171" s="30" t="s">
        <v>12</v>
      </c>
      <c r="E171" s="31" t="s">
        <v>5</v>
      </c>
      <c r="F171" s="93">
        <v>80</v>
      </c>
      <c r="G171" s="73"/>
      <c r="H171" s="1">
        <f>F171*G171</f>
        <v>0</v>
      </c>
      <c r="I171" s="118"/>
    </row>
    <row r="172" spans="2:9" x14ac:dyDescent="0.25">
      <c r="B172" s="117"/>
      <c r="C172" s="42" t="s">
        <v>67</v>
      </c>
      <c r="D172" s="29" t="s">
        <v>10</v>
      </c>
      <c r="E172" s="42"/>
      <c r="F172" s="93"/>
      <c r="G172" s="73"/>
      <c r="H172" s="1"/>
      <c r="I172" s="118"/>
    </row>
    <row r="173" spans="2:9" ht="203.25" customHeight="1" x14ac:dyDescent="0.25">
      <c r="B173" s="117"/>
      <c r="C173" s="42" t="s">
        <v>96</v>
      </c>
      <c r="D173" s="32" t="s">
        <v>8</v>
      </c>
      <c r="E173" s="42" t="s">
        <v>0</v>
      </c>
      <c r="F173" s="93">
        <v>1</v>
      </c>
      <c r="G173" s="73"/>
      <c r="H173" s="1">
        <f>F173*G173</f>
        <v>0</v>
      </c>
      <c r="I173" s="118"/>
    </row>
    <row r="174" spans="2:9" x14ac:dyDescent="0.25">
      <c r="B174" s="117"/>
      <c r="C174" s="42"/>
      <c r="D174" s="29" t="s">
        <v>7</v>
      </c>
      <c r="E174" s="42"/>
      <c r="F174" s="93"/>
      <c r="G174" s="73"/>
      <c r="H174" s="1"/>
      <c r="I174" s="118"/>
    </row>
    <row r="175" spans="2:9" ht="150.75" customHeight="1" x14ac:dyDescent="0.25">
      <c r="B175" s="117"/>
      <c r="C175" s="42" t="s">
        <v>94</v>
      </c>
      <c r="D175" s="29" t="s">
        <v>6</v>
      </c>
      <c r="E175" s="42" t="s">
        <v>5</v>
      </c>
      <c r="F175" s="93">
        <v>150</v>
      </c>
      <c r="G175" s="73"/>
      <c r="H175" s="1">
        <f>F175*G175</f>
        <v>0</v>
      </c>
      <c r="I175" s="118"/>
    </row>
    <row r="176" spans="2:9" x14ac:dyDescent="0.25">
      <c r="B176" s="117"/>
      <c r="C176" s="42"/>
      <c r="D176" s="29" t="s">
        <v>4</v>
      </c>
      <c r="E176" s="42"/>
      <c r="F176" s="93"/>
      <c r="G176" s="73"/>
      <c r="H176" s="1"/>
      <c r="I176" s="118"/>
    </row>
    <row r="177" spans="2:16" ht="90" x14ac:dyDescent="0.25">
      <c r="B177" s="117"/>
      <c r="C177" s="42" t="s">
        <v>92</v>
      </c>
      <c r="D177" s="29" t="s">
        <v>3</v>
      </c>
      <c r="E177" s="28" t="s">
        <v>0</v>
      </c>
      <c r="F177" s="28">
        <v>4</v>
      </c>
      <c r="G177" s="73"/>
      <c r="H177" s="1">
        <f>F177*G177</f>
        <v>0</v>
      </c>
      <c r="I177" s="118"/>
      <c r="P177" s="35"/>
    </row>
    <row r="178" spans="2:16" ht="45.75" thickBot="1" x14ac:dyDescent="0.3">
      <c r="B178" s="123"/>
      <c r="C178" s="37" t="s">
        <v>65</v>
      </c>
      <c r="D178" s="33" t="s">
        <v>1</v>
      </c>
      <c r="E178" s="34" t="s">
        <v>0</v>
      </c>
      <c r="F178" s="34">
        <v>1</v>
      </c>
      <c r="G178" s="74"/>
      <c r="H178" s="45">
        <f>F178*G178</f>
        <v>0</v>
      </c>
      <c r="I178" s="124"/>
    </row>
    <row r="179" spans="2:16" ht="15.75" thickBot="1" x14ac:dyDescent="0.3">
      <c r="B179" s="47"/>
      <c r="C179" s="125"/>
      <c r="D179" s="125"/>
      <c r="E179" s="125"/>
      <c r="F179" s="67" t="s">
        <v>161</v>
      </c>
      <c r="G179" s="67"/>
      <c r="H179" s="137">
        <f>SUM(H152:H178)</f>
        <v>0</v>
      </c>
      <c r="I179" s="120"/>
    </row>
    <row r="180" spans="2:16" x14ac:dyDescent="0.25">
      <c r="B180" s="36"/>
      <c r="C180" s="36"/>
      <c r="D180" s="36"/>
      <c r="E180" s="36"/>
      <c r="F180" s="36"/>
      <c r="G180" s="36"/>
      <c r="H180" s="36"/>
      <c r="I180" s="36"/>
    </row>
    <row r="181" spans="2:16" ht="15.75" thickBot="1" x14ac:dyDescent="0.3">
      <c r="B181" s="36"/>
      <c r="C181" s="36"/>
      <c r="D181" s="36"/>
      <c r="E181" s="36"/>
      <c r="F181" s="36"/>
      <c r="G181" s="36"/>
      <c r="H181" s="36"/>
      <c r="I181" s="36"/>
    </row>
    <row r="182" spans="2:16" ht="15.75" thickBot="1" x14ac:dyDescent="0.3">
      <c r="B182" s="126" t="s">
        <v>162</v>
      </c>
      <c r="C182" s="127"/>
      <c r="D182" s="127"/>
      <c r="E182" s="127"/>
      <c r="F182" s="127"/>
      <c r="G182" s="127"/>
      <c r="H182" s="127"/>
      <c r="I182" s="128"/>
    </row>
    <row r="183" spans="2:16" x14ac:dyDescent="0.25">
      <c r="B183" s="129" t="s">
        <v>53</v>
      </c>
      <c r="C183" s="114" t="s">
        <v>151</v>
      </c>
      <c r="D183" s="114"/>
      <c r="E183" s="114"/>
      <c r="F183" s="114"/>
      <c r="G183" s="114"/>
      <c r="H183" s="130"/>
      <c r="I183" s="135">
        <f>H33</f>
        <v>0</v>
      </c>
    </row>
    <row r="184" spans="2:16" x14ac:dyDescent="0.25">
      <c r="B184" s="129" t="s">
        <v>40</v>
      </c>
      <c r="C184" s="114" t="s">
        <v>147</v>
      </c>
      <c r="D184" s="114"/>
      <c r="E184" s="114"/>
      <c r="F184" s="114"/>
      <c r="G184" s="114"/>
      <c r="H184" s="130"/>
      <c r="I184" s="135">
        <f>H49</f>
        <v>0</v>
      </c>
    </row>
    <row r="185" spans="2:16" x14ac:dyDescent="0.25">
      <c r="B185" s="129" t="s">
        <v>71</v>
      </c>
      <c r="C185" s="114" t="s">
        <v>144</v>
      </c>
      <c r="D185" s="114"/>
      <c r="E185" s="114"/>
      <c r="F185" s="114"/>
      <c r="G185" s="114"/>
      <c r="H185" s="130"/>
      <c r="I185" s="135">
        <f>H64</f>
        <v>0</v>
      </c>
    </row>
    <row r="186" spans="2:16" x14ac:dyDescent="0.25">
      <c r="B186" s="129" t="s">
        <v>16</v>
      </c>
      <c r="C186" s="114" t="s">
        <v>126</v>
      </c>
      <c r="D186" s="114"/>
      <c r="E186" s="114"/>
      <c r="F186" s="114"/>
      <c r="G186" s="114"/>
      <c r="H186" s="130"/>
      <c r="I186" s="135">
        <f>H83</f>
        <v>0</v>
      </c>
    </row>
    <row r="187" spans="2:16" x14ac:dyDescent="0.25">
      <c r="B187" s="129" t="s">
        <v>163</v>
      </c>
      <c r="C187" s="114" t="s">
        <v>122</v>
      </c>
      <c r="D187" s="114"/>
      <c r="E187" s="114"/>
      <c r="F187" s="114"/>
      <c r="G187" s="114"/>
      <c r="H187" s="130"/>
      <c r="I187" s="135">
        <f>H96</f>
        <v>0</v>
      </c>
    </row>
    <row r="188" spans="2:16" ht="36.75" customHeight="1" x14ac:dyDescent="0.25">
      <c r="B188" s="129" t="s">
        <v>164</v>
      </c>
      <c r="C188" s="114" t="s">
        <v>112</v>
      </c>
      <c r="D188" s="114"/>
      <c r="E188" s="114"/>
      <c r="F188" s="114"/>
      <c r="G188" s="114"/>
      <c r="H188" s="130"/>
      <c r="I188" s="135">
        <f>H131</f>
        <v>0</v>
      </c>
    </row>
    <row r="189" spans="2:16" x14ac:dyDescent="0.25">
      <c r="B189" s="129" t="s">
        <v>165</v>
      </c>
      <c r="C189" s="114" t="s">
        <v>76</v>
      </c>
      <c r="D189" s="114"/>
      <c r="E189" s="114"/>
      <c r="F189" s="114"/>
      <c r="G189" s="114"/>
      <c r="H189" s="130"/>
      <c r="I189" s="135">
        <f>H150</f>
        <v>0</v>
      </c>
    </row>
    <row r="190" spans="2:16" ht="15.75" thickBot="1" x14ac:dyDescent="0.3">
      <c r="B190" s="131" t="s">
        <v>56</v>
      </c>
      <c r="C190" s="115" t="s">
        <v>55</v>
      </c>
      <c r="D190" s="115"/>
      <c r="E190" s="115"/>
      <c r="F190" s="115"/>
      <c r="G190" s="115"/>
      <c r="H190" s="132"/>
      <c r="I190" s="136">
        <f>H179</f>
        <v>0</v>
      </c>
    </row>
    <row r="191" spans="2:16" x14ac:dyDescent="0.25">
      <c r="B191" s="72"/>
      <c r="C191" s="71"/>
      <c r="D191" s="71"/>
      <c r="E191" s="71"/>
      <c r="F191" s="71"/>
      <c r="G191" s="71"/>
    </row>
  </sheetData>
  <mergeCells count="19">
    <mergeCell ref="C187:G187"/>
    <mergeCell ref="C188:G188"/>
    <mergeCell ref="C189:G189"/>
    <mergeCell ref="C190:G190"/>
    <mergeCell ref="C191:G191"/>
    <mergeCell ref="C12:H12"/>
    <mergeCell ref="C183:G183"/>
    <mergeCell ref="C184:G184"/>
    <mergeCell ref="C185:G185"/>
    <mergeCell ref="F179:G179"/>
    <mergeCell ref="B182:I182"/>
    <mergeCell ref="C186:G186"/>
    <mergeCell ref="D150:G150"/>
    <mergeCell ref="F33:G33"/>
    <mergeCell ref="E49:G49"/>
    <mergeCell ref="F64:G64"/>
    <mergeCell ref="F83:G83"/>
    <mergeCell ref="F96:G96"/>
    <mergeCell ref="F131:G13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15CFA0B4F68D40BF2358598924BA68" ma:contentTypeVersion="9" ma:contentTypeDescription="Create a new document." ma:contentTypeScope="" ma:versionID="4ed63cc36de971f42d94a77403434d1a">
  <xsd:schema xmlns:xsd="http://www.w3.org/2001/XMLSchema" xmlns:xs="http://www.w3.org/2001/XMLSchema" xmlns:p="http://schemas.microsoft.com/office/2006/metadata/properties" xmlns:ns2="2a2d0f16-6db0-4de6-b653-05c52a53058e" xmlns:ns3="6ed1aae8-3396-4ac8-84f8-f5b6333f10bf" targetNamespace="http://schemas.microsoft.com/office/2006/metadata/properties" ma:root="true" ma:fieldsID="eba70cf29712dfe5070631560ab6863e" ns2:_="" ns3:_="">
    <xsd:import namespace="2a2d0f16-6db0-4de6-b653-05c52a53058e"/>
    <xsd:import namespace="6ed1aae8-3396-4ac8-84f8-f5b6333f10b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d0f16-6db0-4de6-b653-05c52a5305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438f650-3ba9-4936-aaa2-f22f3d320988"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d1aae8-3396-4ac8-84f8-f5b6333f10b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d8b8f49-dedb-4db5-8246-4d3900155f08}" ma:internalName="TaxCatchAll" ma:showField="CatchAllData" ma:web="6ed1aae8-3396-4ac8-84f8-f5b6333f10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ed1aae8-3396-4ac8-84f8-f5b6333f10bf" xsi:nil="true"/>
    <lcf76f155ced4ddcb4097134ff3c332f xmlns="2a2d0f16-6db0-4de6-b653-05c52a5305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41D2D63-A638-48D2-A113-9C66E8ED6048}"/>
</file>

<file path=customXml/itemProps2.xml><?xml version="1.0" encoding="utf-8"?>
<ds:datastoreItem xmlns:ds="http://schemas.openxmlformats.org/officeDocument/2006/customXml" ds:itemID="{305EC914-431D-4030-849B-8B0161212C5F}"/>
</file>

<file path=customXml/itemProps3.xml><?xml version="1.0" encoding="utf-8"?>
<ds:datastoreItem xmlns:ds="http://schemas.openxmlformats.org/officeDocument/2006/customXml" ds:itemID="{DD573F7B-9D72-49DA-B0E6-CB978A9FFFB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Ponudbeni trošk. AC Atea Horti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Hrvoje Vlašić</dc:creator>
  <cp:lastModifiedBy>Hrvoje Vlašić</cp:lastModifiedBy>
  <dcterms:created xsi:type="dcterms:W3CDTF">2026-02-02T11:56:18Z</dcterms:created>
  <dcterms:modified xsi:type="dcterms:W3CDTF">2026-02-02T13:40:01Z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0x0101004D15CFA0B4F68D40BF2358598924BA68</vt:lpwstr>
  </property>
</Properties>
</file>