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ness-my.sharepoint.com/personal/snjezana_dancevic_aminess_com/Documents/Radna površina/AMI NABAVA/TENDERI/2026/"/>
    </mc:Choice>
  </mc:AlternateContent>
  <xr:revisionPtr revIDLastSave="99" documentId="8_{7606D783-1B73-49BB-8DE8-8FF79D8531B9}" xr6:coauthVersionLast="47" xr6:coauthVersionMax="47" xr10:uidLastSave="{970C59DB-392D-447F-919C-48357298541F}"/>
  <bookViews>
    <workbookView xWindow="-28920" yWindow="-15" windowWidth="29040" windowHeight="15720" tabRatio="715" activeTab="5" xr2:uid="{21280A43-9B33-4F83-A322-F68C7B002DAC}"/>
  </bookViews>
  <sheets>
    <sheet name="Aminess d.d." sheetId="1" r:id="rId1"/>
    <sheet name="Hoteli Njivice d.o.o." sheetId="13" r:id="rId2"/>
    <sheet name="Romana d.o.o." sheetId="14" r:id="rId3"/>
    <sheet name="Nova Camping d.o.o." sheetId="12" r:id="rId4"/>
    <sheet name="Hotel Lišanj d.d." sheetId="15" r:id="rId5"/>
    <sheet name="Hotel Mediteran d.o.o." sheetId="1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6" l="1"/>
  <c r="F19" i="16" s="1"/>
  <c r="B65" i="16" s="1"/>
  <c r="C74" i="16" s="1"/>
  <c r="F19" i="15"/>
  <c r="F18" i="15"/>
  <c r="B68" i="1"/>
  <c r="F21" i="14" l="1"/>
  <c r="F20" i="14"/>
  <c r="F19" i="14"/>
  <c r="F18" i="14"/>
  <c r="F22" i="14" s="1"/>
  <c r="B65" i="14" s="1"/>
  <c r="C73" i="14" s="1"/>
  <c r="F20" i="15" l="1"/>
  <c r="B66" i="15" s="1"/>
  <c r="C75" i="15" s="1"/>
  <c r="F51" i="13"/>
  <c r="F49" i="13"/>
  <c r="F47" i="13"/>
  <c r="F45" i="13"/>
  <c r="F41" i="13"/>
  <c r="B70" i="13" s="1"/>
  <c r="C79" i="13" s="1"/>
  <c r="F39" i="13"/>
  <c r="F37" i="13"/>
  <c r="F35" i="13"/>
  <c r="F33" i="13"/>
  <c r="F29" i="13"/>
  <c r="F27" i="13"/>
  <c r="F25" i="13"/>
  <c r="F17" i="13"/>
  <c r="F23" i="12" l="1"/>
  <c r="F22" i="12"/>
  <c r="F21" i="12"/>
  <c r="F20" i="12"/>
  <c r="F38" i="1" l="1"/>
  <c r="F25" i="12" l="1"/>
  <c r="F24" i="12"/>
  <c r="F19" i="12"/>
  <c r="F18" i="12"/>
  <c r="F40" i="1"/>
  <c r="F30" i="1"/>
  <c r="F26" i="12" l="1"/>
  <c r="B66" i="12" s="1"/>
  <c r="C75" i="12" l="1"/>
  <c r="F39" i="1" l="1"/>
  <c r="F37" i="1"/>
  <c r="F36" i="1"/>
  <c r="F35" i="1"/>
  <c r="F34" i="1"/>
  <c r="F33" i="1"/>
  <c r="F32" i="1"/>
  <c r="F31" i="1"/>
  <c r="F29" i="1"/>
  <c r="F24" i="1"/>
  <c r="F19" i="1"/>
  <c r="F18" i="1"/>
  <c r="F17" i="1"/>
  <c r="F41" i="1" l="1"/>
  <c r="F25" i="1" l="1"/>
  <c r="F20" i="1" l="1"/>
  <c r="C77" i="1" s="1"/>
</calcChain>
</file>

<file path=xl/sharedStrings.xml><?xml version="1.0" encoding="utf-8"?>
<sst xmlns="http://schemas.openxmlformats.org/spreadsheetml/2006/main" count="282" uniqueCount="120">
  <si>
    <t>PERIOD</t>
  </si>
  <si>
    <t>vrijeme</t>
  </si>
  <si>
    <t>ukupno dana</t>
  </si>
  <si>
    <t>ukupno sati</t>
  </si>
  <si>
    <t>TOTAL sati</t>
  </si>
  <si>
    <t>Lokacija:</t>
  </si>
  <si>
    <t>24 ha</t>
  </si>
  <si>
    <t>Površina:</t>
  </si>
  <si>
    <t>Novigrad</t>
  </si>
  <si>
    <t>Hotel Maestral</t>
  </si>
  <si>
    <t>LOKACIJA</t>
  </si>
  <si>
    <t xml:space="preserve">Plaža </t>
  </si>
  <si>
    <t>11 - 19 h</t>
  </si>
  <si>
    <t>Plaža i vanjski punktovi</t>
  </si>
  <si>
    <t>22 - 06 h</t>
  </si>
  <si>
    <t>07 - 19 h</t>
  </si>
  <si>
    <t>Hoteli Njivice d.o.o.</t>
  </si>
  <si>
    <t>Objekti:</t>
  </si>
  <si>
    <t>HOTEL MAESTRAL  -  Čuvanja objekata i imovine</t>
  </si>
  <si>
    <t>KAMP SIRENA - Čuvanja objekata i imovine</t>
  </si>
  <si>
    <t>KAMP MARAVEA - Čuvanja objekata i imovine</t>
  </si>
  <si>
    <t>UKUPNA CIJENA ZA ODRAĐENE SATE</t>
  </si>
  <si>
    <t>* iskazati cijene bez PDV-a</t>
  </si>
  <si>
    <t>kamp</t>
  </si>
  <si>
    <t>Kontakt za lokaciju:</t>
  </si>
  <si>
    <t xml:space="preserve">Dalibor Matovina </t>
  </si>
  <si>
    <t xml:space="preserve">ukupno sati </t>
  </si>
  <si>
    <t>Lokacija: NOVIGRAD</t>
  </si>
  <si>
    <t>Aminess d.d.</t>
  </si>
  <si>
    <t>Cijena u EUR. po jednom satu rada jednog zaštitara:</t>
  </si>
  <si>
    <t>Hotel Magal, Hotel Veya, Gaia Green Villas, Kamp Atea, Adria, Uprava.</t>
  </si>
  <si>
    <t>Njivice, otok Krk</t>
  </si>
  <si>
    <t>Stjepan Špoljarić</t>
  </si>
  <si>
    <t>broj zaštitara</t>
  </si>
  <si>
    <t>16-07 h</t>
  </si>
  <si>
    <t>0-24 h</t>
  </si>
  <si>
    <t>22-06 h</t>
  </si>
  <si>
    <t>0-24h</t>
  </si>
  <si>
    <t>22-06h</t>
  </si>
  <si>
    <t>16-08 h</t>
  </si>
  <si>
    <t>Lokacija</t>
  </si>
  <si>
    <t>20-05 h</t>
  </si>
  <si>
    <t>Objekti Njivice</t>
  </si>
  <si>
    <t>cijeli resort</t>
  </si>
  <si>
    <t>Adria porta</t>
  </si>
  <si>
    <t>Lokacija: NJIVICE</t>
  </si>
  <si>
    <t>Potpis odgovorne osobe</t>
  </si>
  <si>
    <t>mob 099/470 3557</t>
  </si>
  <si>
    <t>stjepan.spoljaric@aminess.com</t>
  </si>
  <si>
    <t>dalibor.matovina@aminess.com</t>
  </si>
  <si>
    <t>mob. 098/291 972</t>
  </si>
  <si>
    <t>01.01. - 31.12.</t>
  </si>
  <si>
    <t>15.06. - 15.09.</t>
  </si>
  <si>
    <t>01.06. - 01.10.</t>
  </si>
  <si>
    <t>19 - 07 h</t>
  </si>
  <si>
    <t>Makarska</t>
  </si>
  <si>
    <t>Hotel Khalani</t>
  </si>
  <si>
    <t>Lokacija:MAKARSKA</t>
  </si>
  <si>
    <t>Romana d.d.</t>
  </si>
  <si>
    <t>Pag, Povljana</t>
  </si>
  <si>
    <t>Kamp Avalona</t>
  </si>
  <si>
    <t>Dalibor Matovina</t>
  </si>
  <si>
    <t>HOTEL KHALANI  -  Čuvanja objekata i imovine</t>
  </si>
  <si>
    <t>Apartmani Romana</t>
  </si>
  <si>
    <t>24h</t>
  </si>
  <si>
    <t>Lokacija: PAG</t>
  </si>
  <si>
    <t>01.09. - 15.09.</t>
  </si>
  <si>
    <t>16.09. - 31.10.</t>
  </si>
  <si>
    <t>01.11 - 31.12.</t>
  </si>
  <si>
    <t>15 - 07 h</t>
  </si>
  <si>
    <t>KAMP AVALONA - Čuvanja objekata i imovine</t>
  </si>
  <si>
    <t>Nova Camping d.d.</t>
  </si>
  <si>
    <t>13.04. - 19.04.</t>
  </si>
  <si>
    <t>20.04. - 31.08.</t>
  </si>
  <si>
    <t>15 - 23 h</t>
  </si>
  <si>
    <t>23 - 07 h</t>
  </si>
  <si>
    <t xml:space="preserve">01.11.-.31.12. </t>
  </si>
  <si>
    <t>Porta - smještaj za djelatnike</t>
  </si>
  <si>
    <t>Porta - kamp Atea 5*</t>
  </si>
  <si>
    <t>08-22 h</t>
  </si>
  <si>
    <t>Atea porta</t>
  </si>
  <si>
    <t>Đina Ševelj Kotarac</t>
  </si>
  <si>
    <t>dina.seveljkotarac@aminess.com</t>
  </si>
  <si>
    <t>mob 099/3540879</t>
  </si>
  <si>
    <t>1.1. - 1.6.</t>
  </si>
  <si>
    <t>1.6. - 30.9.</t>
  </si>
  <si>
    <t>1.10. - 31.12.</t>
  </si>
  <si>
    <t>1.4. - 1.10.</t>
  </si>
  <si>
    <t>Novi Vinodolski</t>
  </si>
  <si>
    <t>Hotel Lišanj</t>
  </si>
  <si>
    <t>Igor Martinčić</t>
  </si>
  <si>
    <t>igor.martincic@aminess.com</t>
  </si>
  <si>
    <t>mob. 098/538 8143</t>
  </si>
  <si>
    <t>HOTEL LIŠANJ  - Čuvanja objekata i imovine</t>
  </si>
  <si>
    <t>1.4. - 31.12.</t>
  </si>
  <si>
    <t xml:space="preserve">01.05. - 30.06. </t>
  </si>
  <si>
    <t>01.01. - 30.04.</t>
  </si>
  <si>
    <t>01.07. - 31.10.</t>
  </si>
  <si>
    <t xml:space="preserve">01.11. - 31.12. </t>
  </si>
  <si>
    <t>01.04. - 01.11.</t>
  </si>
  <si>
    <t>01.01. - 12.04.</t>
  </si>
  <si>
    <t>01.04. - 30.04.</t>
  </si>
  <si>
    <t>01.05. - 04.07.</t>
  </si>
  <si>
    <t>05.07. - 16.08.</t>
  </si>
  <si>
    <t>17.08. - 15.09.</t>
  </si>
  <si>
    <t>16.09. - 30.09.</t>
  </si>
  <si>
    <t>01.10. - 31.10.</t>
  </si>
  <si>
    <t>01.06. - 30.01.</t>
  </si>
  <si>
    <t>01.07. - 31.07.</t>
  </si>
  <si>
    <t>01.08. - 31.08.</t>
  </si>
  <si>
    <t>01.05. - 31.05.</t>
  </si>
  <si>
    <t>19-07 h</t>
  </si>
  <si>
    <t xml:space="preserve"> 7 - 19</t>
  </si>
  <si>
    <t>10 -20 h</t>
  </si>
  <si>
    <t>Crikvenica</t>
  </si>
  <si>
    <t>Hotel Mediteran</t>
  </si>
  <si>
    <t>Katarina Brnić</t>
  </si>
  <si>
    <t>katarina.brnic@aminess.com</t>
  </si>
  <si>
    <t>mob. 099/450 7671</t>
  </si>
  <si>
    <t>13.02. - 16.11.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</si>
</sst>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d/m/;@"/>
    <numFmt numFmtId="165" formatCode="_-* #,##0.00\ [$€-1]_-;\-* #,##0.00\ [$€-1]_-;_-* &quot;-&quot;??\ [$€-1]_-;_-@_-"/>
  </numFmts>
  <fonts count="25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 Light"/>
      <family val="2"/>
      <charset val="238"/>
      <scheme val="major"/>
    </font>
    <font>
      <sz val="11"/>
      <color rgb="FF434343"/>
      <name val="Calibri Light"/>
      <family val="2"/>
      <charset val="238"/>
      <scheme val="major"/>
    </font>
    <font>
      <sz val="11"/>
      <color rgb="FF03BFD7"/>
      <name val="Calibri Light"/>
      <family val="2"/>
      <charset val="238"/>
      <scheme val="major"/>
    </font>
    <font>
      <sz val="10"/>
      <color rgb="FF000000"/>
      <name val="Cambria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0"/>
      <name val="Calibri Light"/>
      <family val="2"/>
      <charset val="238"/>
      <scheme val="major"/>
    </font>
    <font>
      <sz val="10"/>
      <color rgb="FF434343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rgb="FF03BFD7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rgb="FF434343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</font>
    <font>
      <sz val="8"/>
      <color rgb="FF434343"/>
      <name val="Calibri Light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0"/>
      <color rgb="FFFFFFFF"/>
      <name val="Calibri Light"/>
      <family val="2"/>
      <charset val="238"/>
    </font>
    <font>
      <sz val="10"/>
      <color rgb="FF434343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3BF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3BFD7"/>
        <bgColor rgb="FF000000"/>
      </patternFill>
    </fill>
  </fills>
  <borders count="4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34343"/>
      </left>
      <right/>
      <top/>
      <bottom style="thin">
        <color rgb="FF43434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3434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434343"/>
      </left>
      <right style="thin">
        <color indexed="64"/>
      </right>
      <top style="medium">
        <color indexed="64"/>
      </top>
      <bottom/>
      <diagonal/>
    </border>
    <border>
      <left style="thin">
        <color rgb="FF434343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4" fontId="4" fillId="2" borderId="3" applyAlignment="0">
      <alignment horizontal="center" vertical="center"/>
    </xf>
    <xf numFmtId="14" fontId="5" fillId="0" borderId="1" applyAlignment="0">
      <alignment horizontal="center" vertical="center"/>
    </xf>
    <xf numFmtId="164" fontId="6" fillId="0" borderId="1" applyAlignment="0">
      <alignment horizontal="center" vertical="center"/>
    </xf>
    <xf numFmtId="44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14" fontId="4" fillId="2" borderId="3" applyAlignment="0">
      <alignment horizontal="center" vertical="center"/>
    </xf>
    <xf numFmtId="14" fontId="5" fillId="0" borderId="1" applyAlignment="0">
      <alignment horizontal="center" vertical="center"/>
    </xf>
    <xf numFmtId="164" fontId="6" fillId="0" borderId="1" applyAlignment="0">
      <alignment horizontal="center" vertical="center"/>
    </xf>
  </cellStyleXfs>
  <cellXfs count="1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7" fillId="0" borderId="0" xfId="0" applyFont="1"/>
    <xf numFmtId="14" fontId="10" fillId="2" borderId="14" xfId="1" applyFont="1" applyBorder="1" applyAlignment="1">
      <alignment horizontal="center" vertical="center"/>
    </xf>
    <xf numFmtId="14" fontId="10" fillId="2" borderId="15" xfId="1" applyFont="1" applyBorder="1" applyAlignment="1">
      <alignment horizontal="center" vertical="center"/>
    </xf>
    <xf numFmtId="14" fontId="10" fillId="2" borderId="16" xfId="1" applyFont="1" applyBorder="1" applyAlignment="1">
      <alignment horizontal="center" vertical="center"/>
    </xf>
    <xf numFmtId="14" fontId="10" fillId="2" borderId="20" xfId="1" applyFont="1" applyBorder="1" applyAlignment="1">
      <alignment horizontal="center" vertical="center"/>
    </xf>
    <xf numFmtId="14" fontId="11" fillId="0" borderId="18" xfId="2" applyFont="1" applyBorder="1" applyAlignment="1">
      <alignment horizontal="center" vertical="center"/>
    </xf>
    <xf numFmtId="0" fontId="11" fillId="0" borderId="18" xfId="2" applyNumberFormat="1" applyFont="1" applyBorder="1" applyAlignment="1">
      <alignment horizontal="center" vertical="center"/>
    </xf>
    <xf numFmtId="3" fontId="11" fillId="0" borderId="19" xfId="2" applyNumberFormat="1" applyFont="1" applyBorder="1" applyAlignment="1">
      <alignment horizontal="center" vertical="center"/>
    </xf>
    <xf numFmtId="0" fontId="9" fillId="0" borderId="0" xfId="0" applyFont="1"/>
    <xf numFmtId="14" fontId="12" fillId="3" borderId="17" xfId="1" applyFont="1" applyFill="1" applyBorder="1" applyAlignment="1"/>
    <xf numFmtId="3" fontId="13" fillId="0" borderId="12" xfId="3" applyNumberFormat="1" applyFont="1" applyBorder="1" applyAlignment="1">
      <alignment horizontal="center"/>
    </xf>
    <xf numFmtId="14" fontId="10" fillId="2" borderId="21" xfId="1" applyFont="1" applyBorder="1" applyAlignment="1">
      <alignment horizontal="center" vertical="center"/>
    </xf>
    <xf numFmtId="14" fontId="10" fillId="2" borderId="11" xfId="1" applyFont="1" applyBorder="1" applyAlignment="1">
      <alignment horizontal="center" vertical="center"/>
    </xf>
    <xf numFmtId="14" fontId="10" fillId="2" borderId="13" xfId="1" applyFont="1" applyBorder="1" applyAlignment="1">
      <alignment horizontal="center" vertical="center"/>
    </xf>
    <xf numFmtId="14" fontId="10" fillId="2" borderId="15" xfId="1" applyFont="1" applyBorder="1" applyAlignment="1">
      <alignment horizontal="center" vertical="center" wrapText="1"/>
    </xf>
    <xf numFmtId="14" fontId="11" fillId="0" borderId="6" xfId="2" applyFont="1" applyBorder="1" applyAlignment="1">
      <alignment horizontal="center"/>
    </xf>
    <xf numFmtId="0" fontId="11" fillId="0" borderId="6" xfId="2" applyNumberFormat="1" applyFont="1" applyBorder="1" applyAlignment="1">
      <alignment horizontal="center"/>
    </xf>
    <xf numFmtId="14" fontId="10" fillId="2" borderId="11" xfId="1" applyFont="1" applyBorder="1" applyAlignment="1">
      <alignment horizontal="center" vertical="center" wrapText="1"/>
    </xf>
    <xf numFmtId="14" fontId="10" fillId="2" borderId="13" xfId="1" applyFont="1" applyBorder="1" applyAlignment="1">
      <alignment horizontal="center" vertical="center" wrapText="1"/>
    </xf>
    <xf numFmtId="14" fontId="11" fillId="0" borderId="5" xfId="2" applyFont="1" applyBorder="1" applyAlignment="1">
      <alignment horizontal="center"/>
    </xf>
    <xf numFmtId="0" fontId="11" fillId="0" borderId="5" xfId="2" applyNumberFormat="1" applyFont="1" applyBorder="1" applyAlignment="1">
      <alignment horizontal="center"/>
    </xf>
    <xf numFmtId="14" fontId="10" fillId="2" borderId="21" xfId="1" applyFont="1" applyBorder="1" applyAlignment="1">
      <alignment horizontal="left" vertical="center"/>
    </xf>
    <xf numFmtId="3" fontId="15" fillId="0" borderId="19" xfId="2" applyNumberFormat="1" applyFont="1" applyBorder="1" applyAlignment="1">
      <alignment horizontal="center" vertical="center"/>
    </xf>
    <xf numFmtId="14" fontId="10" fillId="2" borderId="9" xfId="1" applyFont="1" applyBorder="1" applyAlignment="1">
      <alignment horizontal="left" vertical="center"/>
    </xf>
    <xf numFmtId="14" fontId="10" fillId="2" borderId="10" xfId="1" applyFont="1" applyBorder="1" applyAlignment="1">
      <alignment horizontal="left" vertical="center"/>
    </xf>
    <xf numFmtId="0" fontId="16" fillId="0" borderId="0" xfId="0" applyFont="1"/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14" fontId="17" fillId="0" borderId="18" xfId="2" applyFont="1" applyBorder="1" applyAlignment="1">
      <alignment horizontal="center" vertical="center" wrapText="1"/>
    </xf>
    <xf numFmtId="14" fontId="10" fillId="2" borderId="20" xfId="1" applyFont="1" applyBorder="1" applyAlignment="1">
      <alignment horizontal="left" vertical="center"/>
    </xf>
    <xf numFmtId="165" fontId="9" fillId="4" borderId="10" xfId="4" applyNumberFormat="1" applyFont="1" applyFill="1" applyBorder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3" fontId="13" fillId="0" borderId="27" xfId="3" applyNumberFormat="1" applyFont="1" applyBorder="1" applyAlignment="1">
      <alignment horizontal="center"/>
    </xf>
    <xf numFmtId="0" fontId="0" fillId="0" borderId="28" xfId="0" applyBorder="1"/>
    <xf numFmtId="0" fontId="22" fillId="0" borderId="0" xfId="5" applyFont="1"/>
    <xf numFmtId="14" fontId="14" fillId="0" borderId="14" xfId="2" applyFont="1" applyBorder="1" applyAlignment="1">
      <alignment horizontal="center"/>
    </xf>
    <xf numFmtId="0" fontId="11" fillId="0" borderId="15" xfId="2" applyNumberFormat="1" applyFont="1" applyBorder="1" applyAlignment="1">
      <alignment horizontal="center"/>
    </xf>
    <xf numFmtId="3" fontId="11" fillId="0" borderId="16" xfId="2" applyNumberFormat="1" applyFont="1" applyBorder="1" applyAlignment="1">
      <alignment horizontal="center"/>
    </xf>
    <xf numFmtId="14" fontId="11" fillId="0" borderId="29" xfId="2" applyFont="1" applyBorder="1">
      <alignment horizontal="center" vertical="center"/>
    </xf>
    <xf numFmtId="0" fontId="11" fillId="0" borderId="4" xfId="2" applyNumberFormat="1" applyFont="1" applyBorder="1">
      <alignment horizontal="center" vertical="center"/>
    </xf>
    <xf numFmtId="3" fontId="11" fillId="0" borderId="30" xfId="2" applyNumberFormat="1" applyFont="1" applyBorder="1" applyAlignment="1">
      <alignment horizontal="center"/>
    </xf>
    <xf numFmtId="3" fontId="13" fillId="0" borderId="35" xfId="3" applyNumberFormat="1" applyFont="1" applyBorder="1" applyAlignment="1">
      <alignment horizontal="center"/>
    </xf>
    <xf numFmtId="0" fontId="21" fillId="0" borderId="0" xfId="5"/>
    <xf numFmtId="0" fontId="9" fillId="0" borderId="10" xfId="0" applyFont="1" applyBorder="1" applyAlignment="1">
      <alignment horizontal="left"/>
    </xf>
    <xf numFmtId="0" fontId="9" fillId="0" borderId="0" xfId="6" applyFont="1"/>
    <xf numFmtId="14" fontId="10" fillId="2" borderId="21" xfId="7" applyFont="1" applyBorder="1">
      <alignment horizontal="center" vertical="center"/>
    </xf>
    <xf numFmtId="14" fontId="10" fillId="2" borderId="11" xfId="7" applyFont="1" applyBorder="1">
      <alignment horizontal="center" vertical="center"/>
    </xf>
    <xf numFmtId="14" fontId="10" fillId="2" borderId="11" xfId="7" applyFont="1" applyBorder="1" applyAlignment="1">
      <alignment horizontal="center" vertical="center" wrapText="1"/>
    </xf>
    <xf numFmtId="14" fontId="10" fillId="2" borderId="13" xfId="7" applyFont="1" applyBorder="1" applyAlignment="1">
      <alignment horizontal="center" vertical="center" wrapText="1"/>
    </xf>
    <xf numFmtId="14" fontId="14" fillId="0" borderId="14" xfId="8" applyFont="1" applyBorder="1" applyAlignment="1">
      <alignment horizontal="center"/>
    </xf>
    <xf numFmtId="0" fontId="11" fillId="0" borderId="15" xfId="8" applyNumberFormat="1" applyFont="1" applyBorder="1" applyAlignment="1">
      <alignment horizontal="center"/>
    </xf>
    <xf numFmtId="3" fontId="11" fillId="0" borderId="16" xfId="8" applyNumberFormat="1" applyFont="1" applyBorder="1" applyAlignment="1">
      <alignment horizontal="center"/>
    </xf>
    <xf numFmtId="2" fontId="11" fillId="0" borderId="32" xfId="8" applyNumberFormat="1" applyFont="1" applyBorder="1">
      <alignment horizontal="center" vertical="center"/>
    </xf>
    <xf numFmtId="0" fontId="11" fillId="0" borderId="4" xfId="8" applyNumberFormat="1" applyFont="1" applyBorder="1">
      <alignment horizontal="center" vertical="center"/>
    </xf>
    <xf numFmtId="3" fontId="11" fillId="0" borderId="30" xfId="8" applyNumberFormat="1" applyFont="1" applyBorder="1" applyAlignment="1">
      <alignment horizontal="center"/>
    </xf>
    <xf numFmtId="14" fontId="11" fillId="0" borderId="32" xfId="8" applyFont="1" applyBorder="1">
      <alignment horizontal="center" vertical="center"/>
    </xf>
    <xf numFmtId="0" fontId="11" fillId="0" borderId="33" xfId="8" applyNumberFormat="1" applyFont="1" applyBorder="1">
      <alignment horizontal="center" vertical="center"/>
    </xf>
    <xf numFmtId="3" fontId="11" fillId="0" borderId="34" xfId="8" applyNumberFormat="1" applyFont="1" applyBorder="1" applyAlignment="1">
      <alignment horizontal="center"/>
    </xf>
    <xf numFmtId="14" fontId="11" fillId="0" borderId="29" xfId="8" applyFont="1" applyBorder="1">
      <alignment horizontal="center" vertical="center"/>
    </xf>
    <xf numFmtId="3" fontId="11" fillId="0" borderId="30" xfId="8" applyNumberFormat="1" applyFont="1" applyBorder="1">
      <alignment horizontal="center" vertical="center"/>
    </xf>
    <xf numFmtId="14" fontId="11" fillId="0" borderId="22" xfId="8" applyFont="1" applyBorder="1" applyAlignment="1">
      <alignment horizontal="center"/>
    </xf>
    <xf numFmtId="0" fontId="11" fillId="0" borderId="22" xfId="8" applyNumberFormat="1" applyFont="1" applyBorder="1" applyAlignment="1">
      <alignment horizontal="center"/>
    </xf>
    <xf numFmtId="3" fontId="11" fillId="0" borderId="23" xfId="8" applyNumberFormat="1" applyFont="1" applyBorder="1" applyAlignment="1">
      <alignment horizontal="center"/>
    </xf>
    <xf numFmtId="14" fontId="14" fillId="0" borderId="36" xfId="8" applyFont="1" applyBorder="1" applyAlignment="1">
      <alignment horizontal="center"/>
    </xf>
    <xf numFmtId="0" fontId="11" fillId="0" borderId="36" xfId="8" applyNumberFormat="1" applyFont="1" applyBorder="1" applyAlignment="1">
      <alignment horizontal="center"/>
    </xf>
    <xf numFmtId="3" fontId="11" fillId="0" borderId="37" xfId="8" applyNumberFormat="1" applyFont="1" applyBorder="1" applyAlignment="1">
      <alignment horizontal="center"/>
    </xf>
    <xf numFmtId="14" fontId="11" fillId="0" borderId="21" xfId="8" applyFont="1" applyBorder="1">
      <alignment horizontal="center" vertical="center"/>
    </xf>
    <xf numFmtId="14" fontId="11" fillId="0" borderId="24" xfId="8" applyFont="1" applyBorder="1">
      <alignment horizontal="center" vertical="center"/>
    </xf>
    <xf numFmtId="0" fontId="1" fillId="0" borderId="0" xfId="6"/>
    <xf numFmtId="14" fontId="12" fillId="3" borderId="17" xfId="7" applyFont="1" applyFill="1" applyBorder="1" applyAlignment="1"/>
    <xf numFmtId="3" fontId="13" fillId="0" borderId="35" xfId="9" applyNumberFormat="1" applyFont="1" applyBorder="1" applyAlignment="1">
      <alignment horizontal="center"/>
    </xf>
    <xf numFmtId="3" fontId="0" fillId="0" borderId="0" xfId="0" applyNumberFormat="1"/>
    <xf numFmtId="0" fontId="23" fillId="5" borderId="20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14" fontId="10" fillId="2" borderId="9" xfId="1" applyFont="1" applyBorder="1" applyAlignment="1">
      <alignment horizontal="left" vertical="center"/>
    </xf>
    <xf numFmtId="14" fontId="10" fillId="2" borderId="10" xfId="1" applyFont="1" applyBorder="1" applyAlignment="1">
      <alignment horizontal="left" vertical="center"/>
    </xf>
    <xf numFmtId="14" fontId="10" fillId="2" borderId="7" xfId="1" applyFont="1" applyBorder="1">
      <alignment horizontal="center" vertical="center"/>
    </xf>
    <xf numFmtId="14" fontId="10" fillId="2" borderId="9" xfId="1" applyFont="1" applyBorder="1">
      <alignment horizontal="center" vertical="center"/>
    </xf>
    <xf numFmtId="14" fontId="11" fillId="0" borderId="15" xfId="2" applyFont="1" applyBorder="1">
      <alignment horizontal="center" vertical="center"/>
    </xf>
    <xf numFmtId="14" fontId="11" fillId="0" borderId="4" xfId="2" applyFont="1" applyBorder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4" fontId="10" fillId="2" borderId="25" xfId="1" applyFont="1" applyBorder="1" applyAlignment="1">
      <alignment horizontal="center" vertical="center"/>
    </xf>
    <xf numFmtId="14" fontId="10" fillId="2" borderId="26" xfId="1" applyFont="1" applyBorder="1" applyAlignment="1">
      <alignment horizontal="center" vertical="center"/>
    </xf>
    <xf numFmtId="14" fontId="11" fillId="0" borderId="11" xfId="2" applyFont="1" applyBorder="1" applyAlignment="1">
      <alignment horizontal="center" vertical="center"/>
    </xf>
    <xf numFmtId="14" fontId="11" fillId="0" borderId="6" xfId="2" applyFont="1" applyBorder="1" applyAlignment="1">
      <alignment horizontal="center" vertical="center"/>
    </xf>
    <xf numFmtId="0" fontId="11" fillId="0" borderId="11" xfId="2" applyNumberFormat="1" applyFont="1" applyBorder="1" applyAlignment="1">
      <alignment horizontal="center" vertical="center"/>
    </xf>
    <xf numFmtId="0" fontId="11" fillId="0" borderId="6" xfId="2" applyNumberFormat="1" applyFont="1" applyBorder="1" applyAlignment="1">
      <alignment horizontal="center" vertical="center"/>
    </xf>
    <xf numFmtId="14" fontId="14" fillId="3" borderId="7" xfId="1" applyFont="1" applyFill="1" applyBorder="1" applyAlignment="1">
      <alignment horizontal="left" vertical="center"/>
    </xf>
    <xf numFmtId="14" fontId="14" fillId="3" borderId="8" xfId="1" applyFont="1" applyFill="1" applyBorder="1" applyAlignment="1">
      <alignment horizontal="left" vertical="center"/>
    </xf>
    <xf numFmtId="14" fontId="14" fillId="3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4" fontId="10" fillId="2" borderId="21" xfId="1" applyFont="1" applyBorder="1" applyAlignment="1">
      <alignment horizontal="center" vertical="center"/>
    </xf>
    <xf numFmtId="14" fontId="10" fillId="2" borderId="24" xfId="1" applyFont="1" applyBorder="1" applyAlignment="1">
      <alignment horizontal="center" vertical="center"/>
    </xf>
    <xf numFmtId="14" fontId="10" fillId="2" borderId="11" xfId="1" applyFont="1" applyBorder="1" applyAlignment="1">
      <alignment horizontal="center" vertical="center"/>
    </xf>
    <xf numFmtId="14" fontId="10" fillId="2" borderId="6" xfId="1" applyFont="1" applyBorder="1" applyAlignment="1">
      <alignment horizontal="center" vertical="center"/>
    </xf>
    <xf numFmtId="14" fontId="10" fillId="2" borderId="11" xfId="1" applyFont="1" applyBorder="1" applyAlignment="1">
      <alignment horizontal="center" vertical="center" wrapText="1"/>
    </xf>
    <xf numFmtId="14" fontId="10" fillId="2" borderId="6" xfId="1" applyFont="1" applyBorder="1" applyAlignment="1">
      <alignment horizontal="center" vertical="center" wrapText="1"/>
    </xf>
    <xf numFmtId="14" fontId="10" fillId="2" borderId="15" xfId="1" applyFont="1" applyBorder="1" applyAlignment="1">
      <alignment horizontal="center" vertical="center" wrapText="1"/>
    </xf>
    <xf numFmtId="14" fontId="10" fillId="2" borderId="4" xfId="1" applyFont="1" applyBorder="1" applyAlignment="1">
      <alignment horizontal="center" vertical="center" wrapText="1"/>
    </xf>
    <xf numFmtId="0" fontId="9" fillId="0" borderId="39" xfId="6" applyFont="1" applyBorder="1" applyAlignment="1">
      <alignment horizontal="left" vertical="center"/>
    </xf>
    <xf numFmtId="0" fontId="9" fillId="0" borderId="40" xfId="6" applyFont="1" applyBorder="1" applyAlignment="1">
      <alignment horizontal="left" vertical="center"/>
    </xf>
    <xf numFmtId="0" fontId="9" fillId="0" borderId="41" xfId="6" applyFont="1" applyBorder="1" applyAlignment="1">
      <alignment horizontal="left" vertical="center"/>
    </xf>
    <xf numFmtId="14" fontId="10" fillId="2" borderId="31" xfId="7" applyFont="1" applyBorder="1">
      <alignment horizontal="center" vertical="center"/>
    </xf>
    <xf numFmtId="14" fontId="10" fillId="2" borderId="35" xfId="7" applyFont="1" applyBorder="1">
      <alignment horizontal="center" vertical="center"/>
    </xf>
    <xf numFmtId="14" fontId="11" fillId="0" borderId="11" xfId="8" applyFont="1" applyBorder="1">
      <alignment horizontal="center" vertical="center"/>
    </xf>
    <xf numFmtId="14" fontId="11" fillId="0" borderId="6" xfId="8" applyFont="1" applyBorder="1">
      <alignment horizontal="center" vertical="center"/>
    </xf>
    <xf numFmtId="14" fontId="10" fillId="2" borderId="21" xfId="7" applyFont="1" applyBorder="1">
      <alignment horizontal="center" vertical="center"/>
    </xf>
    <xf numFmtId="14" fontId="10" fillId="2" borderId="32" xfId="7" applyFont="1" applyBorder="1">
      <alignment horizontal="center" vertical="center"/>
    </xf>
    <xf numFmtId="14" fontId="10" fillId="2" borderId="38" xfId="7" applyFont="1" applyBorder="1">
      <alignment horizontal="center" vertical="center"/>
    </xf>
    <xf numFmtId="14" fontId="10" fillId="2" borderId="34" xfId="7" applyFont="1" applyBorder="1">
      <alignment horizontal="center" vertical="center"/>
    </xf>
  </cellXfs>
  <cellStyles count="10">
    <cellStyle name="AMINESS NASLOVI" xfId="1" xr:uid="{D27451C8-93F6-4CEC-9397-0EA3C57726E6}"/>
    <cellStyle name="AMINESS NASLOVI 2" xfId="7" xr:uid="{D4017460-8DC5-49A4-8FBA-2E0CCB68A5EA}"/>
    <cellStyle name="AMINESS TABLICE" xfId="3" xr:uid="{8DC9601F-1DB0-4B94-BC66-39DB54865A8E}"/>
    <cellStyle name="AMINESS TABLICE 2" xfId="9" xr:uid="{7560AF72-6B68-4F1D-9657-8575AC571D85}"/>
    <cellStyle name="AMINESS TEKST" xfId="2" xr:uid="{148FF38D-7173-4201-9BD3-6A1DB1031072}"/>
    <cellStyle name="AMINESS TEKST 2" xfId="8" xr:uid="{ED4AF7D3-EE42-4886-9FEC-08FF8780815D}"/>
    <cellStyle name="Currency" xfId="4" builtinId="4"/>
    <cellStyle name="Hyperlink" xfId="5" builtinId="8"/>
    <cellStyle name="Normal" xfId="0" builtinId="0"/>
    <cellStyle name="Normalno 2" xfId="6" xr:uid="{04D3FA57-5F5C-437E-9C41-A9F25D7B3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8</xdr:row>
      <xdr:rowOff>135550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2F4F2A4-D24E-400C-AC5D-E60ECA562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34200" cy="16100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6957</xdr:rowOff>
    </xdr:from>
    <xdr:to>
      <xdr:col>6</xdr:col>
      <xdr:colOff>457200</xdr:colOff>
      <xdr:row>61</xdr:row>
      <xdr:rowOff>151287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7A39B3BE-D1B2-45C5-9F84-B0E730224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48237"/>
          <a:ext cx="6934200" cy="1607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16934</xdr:colOff>
      <xdr:row>0</xdr:row>
      <xdr:rowOff>0</xdr:rowOff>
    </xdr:from>
    <xdr:to>
      <xdr:col>5</xdr:col>
      <xdr:colOff>1047314</xdr:colOff>
      <xdr:row>7</xdr:row>
      <xdr:rowOff>135392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22A2E339-A1AB-4731-A338-963BEFE34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44" y="0"/>
          <a:ext cx="6672990" cy="1407932"/>
        </a:xfrm>
        <a:prstGeom prst="rect">
          <a:avLst/>
        </a:prstGeom>
      </xdr:spPr>
    </xdr:pic>
    <xdr:clientData/>
  </xdr:twoCellAnchor>
  <xdr:twoCellAnchor editAs="oneCell">
    <xdr:from>
      <xdr:col>0</xdr:col>
      <xdr:colOff>8467</xdr:colOff>
      <xdr:row>54</xdr:row>
      <xdr:rowOff>110065</xdr:rowOff>
    </xdr:from>
    <xdr:to>
      <xdr:col>5</xdr:col>
      <xdr:colOff>1044562</xdr:colOff>
      <xdr:row>62</xdr:row>
      <xdr:rowOff>59190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732B5F6E-937A-4FB4-B44B-F8FDAD23B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" y="9804610"/>
          <a:ext cx="6672990" cy="1404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212146</xdr:colOff>
      <xdr:row>7</xdr:row>
      <xdr:rowOff>130665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53B5F1B5-F11A-42DE-823A-564E00939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46321" cy="1397490"/>
        </a:xfrm>
        <a:prstGeom prst="rect">
          <a:avLst/>
        </a:prstGeom>
      </xdr:spPr>
    </xdr:pic>
    <xdr:clientData/>
  </xdr:twoCellAnchor>
  <xdr:twoCellAnchor editAs="oneCell">
    <xdr:from>
      <xdr:col>0</xdr:col>
      <xdr:colOff>16626</xdr:colOff>
      <xdr:row>51</xdr:row>
      <xdr:rowOff>60959</xdr:rowOff>
    </xdr:from>
    <xdr:to>
      <xdr:col>6</xdr:col>
      <xdr:colOff>263237</xdr:colOff>
      <xdr:row>59</xdr:row>
      <xdr:rowOff>16613</xdr:rowOff>
    </xdr:to>
    <xdr:pic>
      <xdr:nvPicPr>
        <xdr:cNvPr id="3" name="Slika 4">
          <a:extLst>
            <a:ext uri="{FF2B5EF4-FFF2-40B4-BE49-F238E27FC236}">
              <a16:creationId xmlns:a16="http://schemas.microsoft.com/office/drawing/2014/main" id="{676419C1-B8E0-48D8-8358-3499D620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36" y="9363074"/>
          <a:ext cx="6976976" cy="1407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15240</xdr:rowOff>
    </xdr:from>
    <xdr:to>
      <xdr:col>6</xdr:col>
      <xdr:colOff>243840</xdr:colOff>
      <xdr:row>7</xdr:row>
      <xdr:rowOff>171748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8F848F2-3C7A-8279-02E4-5D2B409A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5240"/>
          <a:ext cx="6804660" cy="143666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53</xdr:row>
      <xdr:rowOff>174364</xdr:rowOff>
    </xdr:from>
    <xdr:to>
      <xdr:col>6</xdr:col>
      <xdr:colOff>248744</xdr:colOff>
      <xdr:row>61</xdr:row>
      <xdr:rowOff>152400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3E4029AC-CF82-496A-B4C4-82BC7DF37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9737464"/>
          <a:ext cx="6824804" cy="14410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232649</xdr:colOff>
      <xdr:row>6</xdr:row>
      <xdr:rowOff>81000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C73771-F147-8345-6C00-68C9126A2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7384" cy="12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232649</xdr:colOff>
      <xdr:row>58</xdr:row>
      <xdr:rowOff>81000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F3A1E0-D4BF-494E-B1C4-96FB02CC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95647"/>
          <a:ext cx="6967384" cy="122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774661</xdr:colOff>
      <xdr:row>5</xdr:row>
      <xdr:rowOff>95396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8452F8-B1BA-40D4-E245-47386D6B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11220" cy="1047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33618</xdr:rowOff>
    </xdr:from>
    <xdr:to>
      <xdr:col>5</xdr:col>
      <xdr:colOff>774661</xdr:colOff>
      <xdr:row>57</xdr:row>
      <xdr:rowOff>129014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3A241B-E916-F591-BAA9-83842886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29265"/>
          <a:ext cx="6411220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libor.matovina@amines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tjepan.spoljaric@amines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na.seveljkotarac@aminess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libor.matovina@aminess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gor.martincic@amines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atarina.brnic@amines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F196-E350-4680-BF97-1EC9FB0F25AB}">
  <dimension ref="A10:K86"/>
  <sheetViews>
    <sheetView view="pageLayout" topLeftCell="A8" zoomScale="90" zoomScaleNormal="130" zoomScaleSheetLayoutView="100" zoomScalePageLayoutView="90" workbookViewId="0">
      <selection activeCell="B41" sqref="B41"/>
    </sheetView>
  </sheetViews>
  <sheetFormatPr defaultRowHeight="15" x14ac:dyDescent="0.25"/>
  <cols>
    <col min="1" max="1" width="20.85546875" bestFit="1" customWidth="1"/>
    <col min="2" max="2" width="13" customWidth="1"/>
    <col min="3" max="3" width="15.85546875" customWidth="1"/>
    <col min="4" max="4" width="12.85546875" customWidth="1"/>
    <col min="5" max="5" width="16.28515625" customWidth="1"/>
    <col min="6" max="6" width="13.42578125" customWidth="1"/>
    <col min="7" max="7" width="7.140625" customWidth="1"/>
    <col min="9" max="9" width="11.28515625" bestFit="1" customWidth="1"/>
    <col min="10" max="10" width="13.28515625" customWidth="1"/>
    <col min="11" max="11" width="14.28515625" bestFit="1" customWidth="1"/>
    <col min="12" max="12" width="11.85546875" bestFit="1" customWidth="1"/>
    <col min="13" max="13" width="13" customWidth="1"/>
    <col min="14" max="14" width="17.28515625" customWidth="1"/>
    <col min="15" max="15" width="20.28515625" bestFit="1" customWidth="1"/>
    <col min="16" max="16" width="16.5703125" bestFit="1" customWidth="1"/>
  </cols>
  <sheetData>
    <row r="10" spans="1:6" x14ac:dyDescent="0.25">
      <c r="A10" s="34" t="s">
        <v>5</v>
      </c>
      <c r="B10" s="11" t="s">
        <v>8</v>
      </c>
      <c r="E10" s="11"/>
    </row>
    <row r="11" spans="1:6" x14ac:dyDescent="0.25">
      <c r="A11" s="34" t="s">
        <v>24</v>
      </c>
      <c r="B11" s="11" t="s">
        <v>25</v>
      </c>
      <c r="D11" s="40" t="s">
        <v>49</v>
      </c>
      <c r="F11" s="11"/>
    </row>
    <row r="12" spans="1:6" x14ac:dyDescent="0.25">
      <c r="A12" s="34"/>
      <c r="B12" s="11"/>
      <c r="D12" s="11" t="s">
        <v>50</v>
      </c>
    </row>
    <row r="13" spans="1:6" x14ac:dyDescent="0.25">
      <c r="A13" s="2"/>
    </row>
    <row r="14" spans="1:6" ht="15.75" thickBot="1" x14ac:dyDescent="0.3">
      <c r="A14" s="2"/>
    </row>
    <row r="15" spans="1:6" ht="15" customHeight="1" thickBot="1" x14ac:dyDescent="0.3">
      <c r="A15" s="90" t="s">
        <v>18</v>
      </c>
      <c r="B15" s="91"/>
      <c r="C15" s="91"/>
      <c r="D15" s="91"/>
      <c r="E15" s="91"/>
      <c r="F15" s="92"/>
    </row>
    <row r="16" spans="1:6" ht="15" customHeight="1" thickBot="1" x14ac:dyDescent="0.3">
      <c r="A16" s="4" t="s">
        <v>0</v>
      </c>
      <c r="B16" s="5" t="s">
        <v>1</v>
      </c>
      <c r="C16" s="5" t="s">
        <v>10</v>
      </c>
      <c r="D16" s="5" t="s">
        <v>33</v>
      </c>
      <c r="E16" s="5" t="s">
        <v>2</v>
      </c>
      <c r="F16" s="6" t="s">
        <v>3</v>
      </c>
    </row>
    <row r="17" spans="1:11" ht="16.899999999999999" customHeight="1" thickBot="1" x14ac:dyDescent="0.3">
      <c r="A17" s="7" t="s">
        <v>51</v>
      </c>
      <c r="B17" s="8" t="s">
        <v>14</v>
      </c>
      <c r="C17" s="8" t="s">
        <v>9</v>
      </c>
      <c r="D17" s="9">
        <v>1</v>
      </c>
      <c r="E17" s="9">
        <v>365</v>
      </c>
      <c r="F17" s="10">
        <f>+E17*8</f>
        <v>2920</v>
      </c>
    </row>
    <row r="18" spans="1:11" ht="16.899999999999999" customHeight="1" thickBot="1" x14ac:dyDescent="0.3">
      <c r="A18" s="7" t="s">
        <v>52</v>
      </c>
      <c r="B18" s="8" t="s">
        <v>12</v>
      </c>
      <c r="C18" s="8" t="s">
        <v>11</v>
      </c>
      <c r="D18" s="9">
        <v>1</v>
      </c>
      <c r="E18" s="9">
        <v>92</v>
      </c>
      <c r="F18" s="10">
        <f>+E18*8</f>
        <v>736</v>
      </c>
      <c r="K18" s="1"/>
    </row>
    <row r="19" spans="1:11" ht="16.899999999999999" customHeight="1" thickBot="1" x14ac:dyDescent="0.3">
      <c r="A19" s="7" t="s">
        <v>53</v>
      </c>
      <c r="B19" s="8" t="s">
        <v>14</v>
      </c>
      <c r="C19" s="31" t="s">
        <v>13</v>
      </c>
      <c r="D19" s="9">
        <v>1</v>
      </c>
      <c r="E19" s="9">
        <v>122</v>
      </c>
      <c r="F19" s="10">
        <f>8*E19</f>
        <v>976</v>
      </c>
    </row>
    <row r="20" spans="1:11" ht="15.75" thickBot="1" x14ac:dyDescent="0.3">
      <c r="A20" s="11"/>
      <c r="B20" s="11"/>
      <c r="C20" s="11"/>
      <c r="D20" s="11"/>
      <c r="E20" s="12" t="s">
        <v>4</v>
      </c>
      <c r="F20" s="13">
        <f>SUM(F17:F19)</f>
        <v>4632</v>
      </c>
    </row>
    <row r="21" spans="1:11" ht="15" customHeight="1" thickBot="1" x14ac:dyDescent="0.3">
      <c r="A21" s="11"/>
      <c r="B21" s="11"/>
      <c r="C21" s="11"/>
      <c r="D21" s="11"/>
      <c r="E21" s="11"/>
      <c r="F21" s="11"/>
    </row>
    <row r="22" spans="1:11" ht="15" customHeight="1" thickBot="1" x14ac:dyDescent="0.3">
      <c r="A22" s="90" t="s">
        <v>19</v>
      </c>
      <c r="B22" s="91"/>
      <c r="C22" s="91"/>
      <c r="D22" s="91"/>
      <c r="E22" s="92"/>
      <c r="F22" s="11"/>
    </row>
    <row r="23" spans="1:11" ht="16.899999999999999" customHeight="1" thickBot="1" x14ac:dyDescent="0.3">
      <c r="A23" s="4" t="s">
        <v>0</v>
      </c>
      <c r="B23" s="5" t="s">
        <v>1</v>
      </c>
      <c r="C23" s="15" t="s">
        <v>10</v>
      </c>
      <c r="D23" s="5" t="s">
        <v>33</v>
      </c>
      <c r="E23" s="17" t="s">
        <v>2</v>
      </c>
      <c r="F23" s="6" t="s">
        <v>3</v>
      </c>
    </row>
    <row r="24" spans="1:11" ht="15.75" thickBot="1" x14ac:dyDescent="0.3">
      <c r="A24" s="7" t="s">
        <v>99</v>
      </c>
      <c r="B24" s="8" t="s">
        <v>14</v>
      </c>
      <c r="C24" s="8" t="s">
        <v>23</v>
      </c>
      <c r="D24" s="9">
        <v>1</v>
      </c>
      <c r="E24" s="9">
        <v>204</v>
      </c>
      <c r="F24" s="10">
        <f>+E24*8</f>
        <v>1632</v>
      </c>
    </row>
    <row r="25" spans="1:11" ht="16.899999999999999" customHeight="1" thickBot="1" x14ac:dyDescent="0.3">
      <c r="A25" s="11"/>
      <c r="B25" s="11"/>
      <c r="C25" s="11"/>
      <c r="E25" s="12" t="s">
        <v>4</v>
      </c>
      <c r="F25" s="13">
        <f>SUM(F24:F24)</f>
        <v>1632</v>
      </c>
    </row>
    <row r="26" spans="1:11" ht="16.899999999999999" customHeight="1" thickBot="1" x14ac:dyDescent="0.3">
      <c r="A26" s="11"/>
      <c r="B26" s="11"/>
      <c r="C26" s="11"/>
      <c r="D26" s="11"/>
      <c r="E26" s="11"/>
      <c r="F26" s="11"/>
    </row>
    <row r="27" spans="1:11" ht="16.899999999999999" customHeight="1" thickBot="1" x14ac:dyDescent="0.3">
      <c r="A27" s="90" t="s">
        <v>20</v>
      </c>
      <c r="B27" s="91"/>
      <c r="C27" s="91"/>
      <c r="D27" s="91"/>
      <c r="E27" s="92"/>
      <c r="F27" s="11"/>
    </row>
    <row r="28" spans="1:11" ht="16.899999999999999" customHeight="1" thickBot="1" x14ac:dyDescent="0.3">
      <c r="A28" s="14" t="s">
        <v>0</v>
      </c>
      <c r="B28" s="15" t="s">
        <v>1</v>
      </c>
      <c r="C28" s="15" t="s">
        <v>10</v>
      </c>
      <c r="D28" s="15" t="s">
        <v>33</v>
      </c>
      <c r="E28" s="20" t="s">
        <v>2</v>
      </c>
      <c r="F28" s="21" t="s">
        <v>26</v>
      </c>
    </row>
    <row r="29" spans="1:11" x14ac:dyDescent="0.25">
      <c r="A29" s="86" t="s">
        <v>100</v>
      </c>
      <c r="B29" s="41"/>
      <c r="C29" s="88" t="s">
        <v>23</v>
      </c>
      <c r="D29" s="42"/>
      <c r="E29" s="42"/>
      <c r="F29" s="43">
        <f>+E29*12</f>
        <v>0</v>
      </c>
    </row>
    <row r="30" spans="1:11" ht="15.75" thickBot="1" x14ac:dyDescent="0.3">
      <c r="A30" s="87"/>
      <c r="B30" s="44" t="s">
        <v>69</v>
      </c>
      <c r="C30" s="89"/>
      <c r="D30" s="45">
        <v>1</v>
      </c>
      <c r="E30" s="45">
        <v>102</v>
      </c>
      <c r="F30" s="46">
        <f>+E30*16</f>
        <v>1632</v>
      </c>
    </row>
    <row r="31" spans="1:11" x14ac:dyDescent="0.25">
      <c r="A31" s="86" t="s">
        <v>72</v>
      </c>
      <c r="B31" s="41" t="s">
        <v>15</v>
      </c>
      <c r="C31" s="88" t="s">
        <v>23</v>
      </c>
      <c r="D31" s="42">
        <v>1</v>
      </c>
      <c r="E31" s="42">
        <v>7</v>
      </c>
      <c r="F31" s="43">
        <f>+E31*12*D31</f>
        <v>84</v>
      </c>
    </row>
    <row r="32" spans="1:11" ht="15.75" thickBot="1" x14ac:dyDescent="0.3">
      <c r="A32" s="87"/>
      <c r="B32" s="44" t="s">
        <v>54</v>
      </c>
      <c r="C32" s="89"/>
      <c r="D32" s="45">
        <v>1</v>
      </c>
      <c r="E32" s="45">
        <v>7</v>
      </c>
      <c r="F32" s="46">
        <f>+E32*12*D32</f>
        <v>84</v>
      </c>
    </row>
    <row r="33" spans="1:6" x14ac:dyDescent="0.25">
      <c r="A33" s="86" t="s">
        <v>73</v>
      </c>
      <c r="B33" s="41" t="s">
        <v>15</v>
      </c>
      <c r="C33" s="88" t="s">
        <v>23</v>
      </c>
      <c r="D33" s="42">
        <v>1</v>
      </c>
      <c r="E33" s="42">
        <v>134</v>
      </c>
      <c r="F33" s="43">
        <f t="shared" ref="F33:F37" si="0">+E33*D33*12</f>
        <v>1608</v>
      </c>
    </row>
    <row r="34" spans="1:6" ht="15.75" thickBot="1" x14ac:dyDescent="0.3">
      <c r="A34" s="87"/>
      <c r="B34" s="44" t="s">
        <v>54</v>
      </c>
      <c r="C34" s="89"/>
      <c r="D34" s="45">
        <v>2</v>
      </c>
      <c r="E34" s="45">
        <v>134</v>
      </c>
      <c r="F34" s="46">
        <f t="shared" si="0"/>
        <v>3216</v>
      </c>
    </row>
    <row r="35" spans="1:6" x14ac:dyDescent="0.25">
      <c r="A35" s="86" t="s">
        <v>66</v>
      </c>
      <c r="B35" s="41" t="s">
        <v>15</v>
      </c>
      <c r="C35" s="88" t="s">
        <v>23</v>
      </c>
      <c r="D35" s="42">
        <v>1</v>
      </c>
      <c r="E35" s="42">
        <v>15</v>
      </c>
      <c r="F35" s="43">
        <f t="shared" si="0"/>
        <v>180</v>
      </c>
    </row>
    <row r="36" spans="1:6" ht="15.75" thickBot="1" x14ac:dyDescent="0.3">
      <c r="A36" s="87"/>
      <c r="B36" s="44" t="s">
        <v>54</v>
      </c>
      <c r="C36" s="89"/>
      <c r="D36" s="45">
        <v>1</v>
      </c>
      <c r="E36" s="45">
        <v>15</v>
      </c>
      <c r="F36" s="46">
        <f t="shared" si="0"/>
        <v>180</v>
      </c>
    </row>
    <row r="37" spans="1:6" x14ac:dyDescent="0.25">
      <c r="A37" s="86" t="s">
        <v>67</v>
      </c>
      <c r="B37" s="41" t="s">
        <v>15</v>
      </c>
      <c r="C37" s="88" t="s">
        <v>23</v>
      </c>
      <c r="D37" s="42"/>
      <c r="E37" s="42">
        <v>46</v>
      </c>
      <c r="F37" s="43">
        <f t="shared" si="0"/>
        <v>0</v>
      </c>
    </row>
    <row r="38" spans="1:6" ht="15.75" thickBot="1" x14ac:dyDescent="0.3">
      <c r="A38" s="87"/>
      <c r="B38" s="44" t="s">
        <v>69</v>
      </c>
      <c r="C38" s="89"/>
      <c r="D38" s="45">
        <v>1</v>
      </c>
      <c r="E38" s="45">
        <v>46</v>
      </c>
      <c r="F38" s="46">
        <f>+E38*D38*16</f>
        <v>736</v>
      </c>
    </row>
    <row r="39" spans="1:6" x14ac:dyDescent="0.25">
      <c r="A39" s="86" t="s">
        <v>68</v>
      </c>
      <c r="B39" s="41"/>
      <c r="C39" s="88" t="s">
        <v>23</v>
      </c>
      <c r="D39" s="42"/>
      <c r="E39" s="42"/>
      <c r="F39" s="43">
        <f>+E39*12</f>
        <v>0</v>
      </c>
    </row>
    <row r="40" spans="1:6" ht="15.75" thickBot="1" x14ac:dyDescent="0.3">
      <c r="A40" s="87"/>
      <c r="B40" s="44" t="s">
        <v>69</v>
      </c>
      <c r="C40" s="89"/>
      <c r="D40" s="45">
        <v>1</v>
      </c>
      <c r="E40" s="45">
        <v>61</v>
      </c>
      <c r="F40" s="46">
        <f>+E40*16</f>
        <v>976</v>
      </c>
    </row>
    <row r="41" spans="1:6" ht="15.75" thickBot="1" x14ac:dyDescent="0.3">
      <c r="A41" s="11"/>
      <c r="B41" s="11"/>
      <c r="C41" s="11"/>
      <c r="E41" s="12" t="s">
        <v>4</v>
      </c>
      <c r="F41" s="47">
        <f>SUM(F29:F40)</f>
        <v>8696</v>
      </c>
    </row>
    <row r="42" spans="1:6" x14ac:dyDescent="0.25">
      <c r="A42" s="11"/>
      <c r="B42" s="11"/>
      <c r="C42" s="11"/>
      <c r="D42" s="11"/>
      <c r="E42" s="11"/>
      <c r="F42" s="11"/>
    </row>
    <row r="43" spans="1:6" x14ac:dyDescent="0.25">
      <c r="A43" s="11"/>
      <c r="B43" s="11"/>
      <c r="C43" s="11"/>
      <c r="D43" s="11"/>
      <c r="E43" s="11"/>
      <c r="F43" s="11"/>
    </row>
    <row r="44" spans="1:6" x14ac:dyDescent="0.25">
      <c r="A44" s="11"/>
      <c r="B44" s="11"/>
      <c r="C44" s="11"/>
      <c r="D44" s="11"/>
      <c r="E44" s="11"/>
      <c r="F44" s="11"/>
    </row>
    <row r="45" spans="1:6" x14ac:dyDescent="0.25">
      <c r="A45" s="11"/>
      <c r="B45" s="11"/>
      <c r="C45" s="11"/>
      <c r="D45" s="11"/>
      <c r="E45" s="11"/>
      <c r="F45" s="11"/>
    </row>
    <row r="46" spans="1:6" x14ac:dyDescent="0.25">
      <c r="A46" s="11"/>
      <c r="B46" s="11"/>
      <c r="C46" s="11"/>
      <c r="D46" s="11"/>
      <c r="E46" s="11"/>
      <c r="F46" s="11"/>
    </row>
    <row r="47" spans="1:6" x14ac:dyDescent="0.25">
      <c r="A47" s="11"/>
      <c r="B47" s="11"/>
      <c r="C47" s="11"/>
      <c r="D47" s="11"/>
      <c r="E47" s="11"/>
      <c r="F47" s="11"/>
    </row>
    <row r="48" spans="1:6" x14ac:dyDescent="0.25">
      <c r="A48" s="11"/>
      <c r="B48" s="11"/>
      <c r="C48" s="11"/>
      <c r="D48" s="11"/>
      <c r="E48" s="11"/>
      <c r="F48" s="11"/>
    </row>
    <row r="49" spans="1:6" x14ac:dyDescent="0.25">
      <c r="A49" s="11"/>
      <c r="B49" s="11"/>
      <c r="C49" s="11"/>
      <c r="D49" s="11"/>
      <c r="E49" s="11"/>
      <c r="F49" s="11"/>
    </row>
    <row r="50" spans="1:6" x14ac:dyDescent="0.25">
      <c r="A50" s="11"/>
      <c r="B50" s="11"/>
      <c r="C50" s="11"/>
      <c r="D50" s="11"/>
      <c r="E50" s="11"/>
      <c r="F50" s="11"/>
    </row>
    <row r="51" spans="1:6" x14ac:dyDescent="0.25">
      <c r="A51" s="11"/>
      <c r="B51" s="11"/>
      <c r="C51" s="11"/>
      <c r="D51" s="11"/>
      <c r="E51" s="11"/>
      <c r="F51" s="11"/>
    </row>
    <row r="52" spans="1:6" x14ac:dyDescent="0.25">
      <c r="A52" s="11"/>
      <c r="B52" s="11"/>
      <c r="C52" s="11"/>
      <c r="D52" s="11"/>
      <c r="E52" s="11"/>
      <c r="F52" s="11"/>
    </row>
    <row r="53" spans="1:6" x14ac:dyDescent="0.25">
      <c r="A53" s="11"/>
      <c r="B53" s="11"/>
      <c r="C53" s="11"/>
      <c r="D53" s="11"/>
      <c r="E53" s="11"/>
      <c r="F53" s="11"/>
    </row>
    <row r="54" spans="1:6" x14ac:dyDescent="0.25">
      <c r="A54" s="11"/>
      <c r="B54" s="11"/>
      <c r="C54" s="11"/>
      <c r="D54" s="11"/>
      <c r="E54" s="11"/>
      <c r="F54" s="11"/>
    </row>
    <row r="55" spans="1:6" x14ac:dyDescent="0.25">
      <c r="A55" s="11"/>
      <c r="B55" s="11"/>
      <c r="C55" s="11"/>
      <c r="D55" s="11"/>
      <c r="E55" s="11"/>
      <c r="F55" s="11"/>
    </row>
    <row r="56" spans="1:6" x14ac:dyDescent="0.25">
      <c r="A56" s="11"/>
      <c r="B56" s="11"/>
      <c r="C56" s="11"/>
      <c r="D56" s="11"/>
      <c r="E56" s="11"/>
      <c r="F56" s="11"/>
    </row>
    <row r="57" spans="1:6" x14ac:dyDescent="0.25">
      <c r="A57" s="11"/>
      <c r="B57" s="11"/>
      <c r="C57" s="11"/>
      <c r="D57" s="11"/>
      <c r="E57" s="11"/>
      <c r="F57" s="11"/>
    </row>
    <row r="58" spans="1:6" x14ac:dyDescent="0.25">
      <c r="A58" s="11"/>
      <c r="B58" s="11"/>
      <c r="C58" s="11"/>
      <c r="D58" s="11"/>
      <c r="E58" s="11"/>
      <c r="F58" s="11"/>
    </row>
    <row r="59" spans="1:6" x14ac:dyDescent="0.25">
      <c r="A59" s="3"/>
      <c r="B59" s="11"/>
      <c r="C59" s="11"/>
      <c r="D59" s="11"/>
      <c r="E59" s="11"/>
      <c r="F59" s="11"/>
    </row>
    <row r="60" spans="1:6" x14ac:dyDescent="0.25">
      <c r="A60" s="11"/>
      <c r="B60" s="11"/>
      <c r="C60" s="11"/>
      <c r="D60" s="11"/>
      <c r="E60" s="11"/>
      <c r="F60" s="11"/>
    </row>
    <row r="61" spans="1:6" x14ac:dyDescent="0.25">
      <c r="A61" s="11"/>
      <c r="B61" s="11"/>
      <c r="C61" s="11"/>
      <c r="D61" s="11"/>
      <c r="E61" s="11"/>
      <c r="F61" s="11"/>
    </row>
    <row r="62" spans="1:6" x14ac:dyDescent="0.25">
      <c r="A62" s="11"/>
      <c r="B62" s="11"/>
      <c r="C62" s="11"/>
      <c r="D62" s="11"/>
      <c r="E62" s="11"/>
      <c r="F62" s="11"/>
    </row>
    <row r="63" spans="1:6" x14ac:dyDescent="0.25">
      <c r="A63" s="11"/>
      <c r="B63" s="11"/>
      <c r="C63" s="11"/>
      <c r="D63" s="11"/>
      <c r="E63" s="11"/>
      <c r="F63" s="11"/>
    </row>
    <row r="64" spans="1:6" x14ac:dyDescent="0.25">
      <c r="A64" s="11"/>
      <c r="B64" s="11"/>
      <c r="C64" s="11"/>
      <c r="D64" s="11"/>
      <c r="E64" s="11"/>
      <c r="F64" s="11"/>
    </row>
    <row r="65" spans="1:6" x14ac:dyDescent="0.25">
      <c r="A65" s="11"/>
      <c r="B65" s="11"/>
      <c r="C65" s="11"/>
      <c r="D65" s="11"/>
      <c r="E65" s="11"/>
      <c r="F65" s="11"/>
    </row>
    <row r="66" spans="1:6" ht="15.75" thickBot="1" x14ac:dyDescent="0.3">
      <c r="A66" s="11"/>
      <c r="B66" s="11"/>
      <c r="C66" s="11"/>
      <c r="D66" s="11"/>
      <c r="E66" s="11"/>
      <c r="F66" s="11"/>
    </row>
    <row r="67" spans="1:6" ht="15.75" thickBot="1" x14ac:dyDescent="0.3">
      <c r="A67" s="24" t="s">
        <v>27</v>
      </c>
      <c r="B67" s="16" t="s">
        <v>3</v>
      </c>
      <c r="C67" s="11"/>
      <c r="D67" s="11"/>
      <c r="E67" s="11"/>
      <c r="F67" s="11"/>
    </row>
    <row r="68" spans="1:6" ht="15.75" thickBot="1" x14ac:dyDescent="0.3">
      <c r="A68" s="32" t="s">
        <v>28</v>
      </c>
      <c r="B68" s="25">
        <f>+F20+F25+F41</f>
        <v>14960</v>
      </c>
      <c r="C68" s="11"/>
      <c r="D68" s="11"/>
      <c r="E68" s="11"/>
      <c r="F68" s="11"/>
    </row>
    <row r="69" spans="1:6" x14ac:dyDescent="0.25">
      <c r="A69" s="11"/>
      <c r="B69" s="11"/>
      <c r="C69" s="11"/>
      <c r="D69" s="11"/>
      <c r="E69" s="11"/>
      <c r="F69" s="11"/>
    </row>
    <row r="70" spans="1:6" ht="15.75" thickBot="1" x14ac:dyDescent="0.3">
      <c r="A70" s="84" t="s">
        <v>29</v>
      </c>
      <c r="B70" s="85"/>
      <c r="C70" s="85"/>
      <c r="D70" s="85"/>
      <c r="E70" s="85"/>
      <c r="F70" s="33">
        <v>1</v>
      </c>
    </row>
    <row r="71" spans="1:6" ht="16.899999999999999" customHeight="1" x14ac:dyDescent="0.25">
      <c r="A71" s="11"/>
      <c r="B71" s="11"/>
      <c r="C71" s="11"/>
      <c r="D71" s="11"/>
      <c r="E71" s="11"/>
      <c r="F71" s="11"/>
    </row>
    <row r="72" spans="1:6" ht="16.899999999999999" customHeight="1" x14ac:dyDescent="0.25">
      <c r="A72" s="11"/>
      <c r="B72" s="11"/>
      <c r="C72" s="11"/>
      <c r="D72" s="11"/>
      <c r="E72" s="11"/>
      <c r="F72" s="11"/>
    </row>
    <row r="73" spans="1:6" x14ac:dyDescent="0.25">
      <c r="A73" s="11"/>
      <c r="B73" s="11"/>
      <c r="C73" s="11"/>
      <c r="D73" s="11"/>
      <c r="E73" s="11"/>
      <c r="F73" s="11"/>
    </row>
    <row r="74" spans="1:6" ht="16.899999999999999" customHeight="1" x14ac:dyDescent="0.25">
      <c r="A74" s="28" t="s">
        <v>22</v>
      </c>
      <c r="B74" s="11"/>
      <c r="C74" s="11"/>
      <c r="D74" s="11"/>
      <c r="E74" s="11"/>
      <c r="F74" s="11"/>
    </row>
    <row r="75" spans="1:6" x14ac:dyDescent="0.25">
      <c r="A75" s="11"/>
      <c r="B75" s="11"/>
      <c r="C75" s="11"/>
      <c r="D75" s="11"/>
      <c r="E75" s="11"/>
      <c r="F75" s="11"/>
    </row>
    <row r="76" spans="1:6" x14ac:dyDescent="0.25">
      <c r="A76" s="11"/>
      <c r="B76" s="11"/>
      <c r="C76" s="11"/>
      <c r="D76" s="11"/>
      <c r="E76" s="11"/>
      <c r="F76" s="11"/>
    </row>
    <row r="77" spans="1:6" x14ac:dyDescent="0.25">
      <c r="A77" s="80" t="s">
        <v>21</v>
      </c>
      <c r="B77" s="80"/>
      <c r="C77" s="82">
        <f>B68*F70</f>
        <v>14960</v>
      </c>
      <c r="D77" s="82"/>
      <c r="E77" s="82"/>
      <c r="F77" s="82"/>
    </row>
    <row r="78" spans="1:6" ht="15.75" thickBot="1" x14ac:dyDescent="0.3">
      <c r="A78" s="81"/>
      <c r="B78" s="81"/>
      <c r="C78" s="83"/>
      <c r="D78" s="83"/>
      <c r="E78" s="83"/>
      <c r="F78" s="83"/>
    </row>
    <row r="79" spans="1:6" x14ac:dyDescent="0.25">
      <c r="A79" s="11"/>
      <c r="B79" s="11"/>
      <c r="C79" s="11"/>
      <c r="D79" s="11"/>
      <c r="E79" s="11"/>
      <c r="F79" s="11"/>
    </row>
    <row r="80" spans="1:6" x14ac:dyDescent="0.25">
      <c r="A80" s="11"/>
      <c r="B80" s="11"/>
      <c r="C80" s="11"/>
      <c r="D80" s="11"/>
      <c r="E80" s="11"/>
      <c r="F80" s="11"/>
    </row>
    <row r="81" spans="1:6" x14ac:dyDescent="0.25">
      <c r="A81" s="11"/>
      <c r="B81" s="11"/>
      <c r="C81" s="11"/>
      <c r="D81" s="11"/>
      <c r="E81" s="11"/>
      <c r="F81" s="11"/>
    </row>
    <row r="82" spans="1:6" x14ac:dyDescent="0.25">
      <c r="A82" s="11"/>
      <c r="B82" s="11"/>
      <c r="C82" s="11"/>
      <c r="D82" s="11"/>
      <c r="E82" s="11"/>
      <c r="F82" s="11"/>
    </row>
    <row r="84" spans="1:6" x14ac:dyDescent="0.25">
      <c r="A84" t="s">
        <v>46</v>
      </c>
    </row>
    <row r="86" spans="1:6" x14ac:dyDescent="0.25">
      <c r="A86" s="39"/>
    </row>
  </sheetData>
  <mergeCells count="18">
    <mergeCell ref="A15:F15"/>
    <mergeCell ref="C33:C34"/>
    <mergeCell ref="A33:A34"/>
    <mergeCell ref="A27:E27"/>
    <mergeCell ref="A22:E22"/>
    <mergeCell ref="A77:B78"/>
    <mergeCell ref="C77:F78"/>
    <mergeCell ref="A70:E70"/>
    <mergeCell ref="A29:A30"/>
    <mergeCell ref="C29:C30"/>
    <mergeCell ref="A31:A32"/>
    <mergeCell ref="C31:C32"/>
    <mergeCell ref="A35:A36"/>
    <mergeCell ref="C35:C36"/>
    <mergeCell ref="A37:A38"/>
    <mergeCell ref="C37:C38"/>
    <mergeCell ref="A39:A40"/>
    <mergeCell ref="C39:C40"/>
  </mergeCells>
  <hyperlinks>
    <hyperlink ref="D11" r:id="rId1" xr:uid="{EBEFE8FA-BDDD-4C88-8171-C0C9C2F551E6}"/>
  </hyperlinks>
  <pageMargins left="0.16666666666666666" right="0.14583333333333334" top="0.13541666666666666" bottom="0.125" header="0.30000000000000004" footer="0.30000000000000004"/>
  <pageSetup paperSize="9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EB98-2A2D-41AC-8BD9-A59912549F1F}">
  <dimension ref="A1:F87"/>
  <sheetViews>
    <sheetView view="pageLayout" topLeftCell="A23" zoomScale="90" zoomScaleNormal="115" zoomScalePageLayoutView="90" workbookViewId="0">
      <selection activeCell="B17" sqref="B17:B18"/>
    </sheetView>
  </sheetViews>
  <sheetFormatPr defaultColWidth="8.85546875" defaultRowHeight="15" x14ac:dyDescent="0.25"/>
  <cols>
    <col min="1" max="1" width="22" customWidth="1"/>
    <col min="2" max="2" width="13" customWidth="1"/>
    <col min="3" max="3" width="15.7109375" customWidth="1"/>
    <col min="4" max="4" width="12.7109375" customWidth="1"/>
    <col min="5" max="6" width="15.28515625" customWidth="1"/>
    <col min="7" max="7" width="11.28515625" bestFit="1" customWidth="1"/>
    <col min="8" max="8" width="13.28515625" customWidth="1"/>
    <col min="9" max="9" width="14.28515625" bestFit="1" customWidth="1"/>
    <col min="10" max="10" width="11.85546875" bestFit="1" customWidth="1"/>
    <col min="11" max="11" width="13" customWidth="1"/>
    <col min="12" max="12" width="11.28515625" bestFit="1" customWidth="1"/>
    <col min="13" max="13" width="20.28515625" bestFit="1" customWidth="1"/>
    <col min="14" max="14" width="16.5703125" bestFit="1" customWidth="1"/>
  </cols>
  <sheetData>
    <row r="1" spans="1:6" x14ac:dyDescent="0.25">
      <c r="A1" s="102"/>
      <c r="B1" s="102"/>
      <c r="C1" s="102"/>
      <c r="D1" s="102"/>
    </row>
    <row r="3" spans="1:6" x14ac:dyDescent="0.25">
      <c r="A3" s="2"/>
    </row>
    <row r="4" spans="1:6" x14ac:dyDescent="0.25">
      <c r="A4" s="2"/>
    </row>
    <row r="5" spans="1:6" x14ac:dyDescent="0.25">
      <c r="A5" s="2"/>
    </row>
    <row r="6" spans="1:6" x14ac:dyDescent="0.25">
      <c r="A6" s="2"/>
    </row>
    <row r="7" spans="1:6" x14ac:dyDescent="0.25">
      <c r="A7" s="2"/>
    </row>
    <row r="8" spans="1:6" x14ac:dyDescent="0.25">
      <c r="A8" s="2"/>
    </row>
    <row r="9" spans="1:6" x14ac:dyDescent="0.25">
      <c r="A9" s="34" t="s">
        <v>5</v>
      </c>
      <c r="B9" s="11" t="s">
        <v>31</v>
      </c>
      <c r="C9" s="11"/>
      <c r="D9" s="11"/>
      <c r="E9" s="11"/>
      <c r="F9" s="11"/>
    </row>
    <row r="10" spans="1:6" x14ac:dyDescent="0.25">
      <c r="A10" s="34" t="s">
        <v>17</v>
      </c>
      <c r="B10" s="11" t="s">
        <v>30</v>
      </c>
      <c r="C10" s="11"/>
      <c r="D10" s="11"/>
      <c r="E10" s="11"/>
      <c r="F10" s="11"/>
    </row>
    <row r="11" spans="1:6" x14ac:dyDescent="0.25">
      <c r="A11" s="35" t="s">
        <v>7</v>
      </c>
      <c r="B11" s="36" t="s">
        <v>6</v>
      </c>
      <c r="C11" s="28"/>
      <c r="D11" s="28"/>
      <c r="E11" s="11"/>
      <c r="F11" s="11"/>
    </row>
    <row r="12" spans="1:6" x14ac:dyDescent="0.25">
      <c r="A12" s="35" t="s">
        <v>24</v>
      </c>
      <c r="B12" s="11" t="s">
        <v>32</v>
      </c>
      <c r="D12" s="40" t="s">
        <v>48</v>
      </c>
      <c r="E12" s="28"/>
      <c r="F12" s="11"/>
    </row>
    <row r="13" spans="1:6" ht="15.75" thickBot="1" x14ac:dyDescent="0.3">
      <c r="A13" s="11"/>
      <c r="B13" s="11"/>
      <c r="C13" s="11"/>
      <c r="D13" s="11" t="s">
        <v>47</v>
      </c>
      <c r="E13" s="11"/>
      <c r="F13" s="11"/>
    </row>
    <row r="14" spans="1:6" ht="15.75" thickBot="1" x14ac:dyDescent="0.3">
      <c r="A14" s="99" t="s">
        <v>42</v>
      </c>
      <c r="B14" s="100"/>
      <c r="C14" s="100"/>
      <c r="D14" s="100"/>
      <c r="E14" s="100"/>
      <c r="F14" s="101"/>
    </row>
    <row r="15" spans="1:6" x14ac:dyDescent="0.25">
      <c r="A15" s="103" t="s">
        <v>0</v>
      </c>
      <c r="B15" s="105" t="s">
        <v>1</v>
      </c>
      <c r="C15" s="105" t="s">
        <v>40</v>
      </c>
      <c r="D15" s="105" t="s">
        <v>33</v>
      </c>
      <c r="E15" s="107" t="s">
        <v>2</v>
      </c>
      <c r="F15" s="109" t="s">
        <v>3</v>
      </c>
    </row>
    <row r="16" spans="1:6" ht="15.75" thickBot="1" x14ac:dyDescent="0.3">
      <c r="A16" s="104"/>
      <c r="B16" s="106"/>
      <c r="C16" s="106"/>
      <c r="D16" s="106"/>
      <c r="E16" s="108"/>
      <c r="F16" s="110"/>
    </row>
    <row r="17" spans="1:6" ht="13.7" customHeight="1" x14ac:dyDescent="0.25">
      <c r="A17" s="93" t="s">
        <v>101</v>
      </c>
      <c r="B17" s="95" t="s">
        <v>34</v>
      </c>
      <c r="C17" s="95" t="s">
        <v>43</v>
      </c>
      <c r="D17" s="97">
        <v>1</v>
      </c>
      <c r="E17" s="97">
        <v>30</v>
      </c>
      <c r="F17" s="97">
        <f>15*E17</f>
        <v>450</v>
      </c>
    </row>
    <row r="18" spans="1:6" ht="13.7" customHeight="1" thickBot="1" x14ac:dyDescent="0.3">
      <c r="A18" s="94"/>
      <c r="B18" s="96"/>
      <c r="C18" s="96"/>
      <c r="D18" s="98"/>
      <c r="E18" s="98"/>
      <c r="F18" s="98"/>
    </row>
    <row r="19" spans="1:6" ht="13.7" customHeight="1" x14ac:dyDescent="0.25">
      <c r="A19" s="93" t="s">
        <v>102</v>
      </c>
      <c r="B19" s="22" t="s">
        <v>35</v>
      </c>
      <c r="C19" s="95" t="s">
        <v>43</v>
      </c>
      <c r="D19" s="23">
        <v>1</v>
      </c>
      <c r="E19" s="23">
        <v>65</v>
      </c>
      <c r="F19" s="23">
        <v>1560</v>
      </c>
    </row>
    <row r="20" spans="1:6" ht="13.7" customHeight="1" thickBot="1" x14ac:dyDescent="0.3">
      <c r="A20" s="94"/>
      <c r="B20" s="18" t="s">
        <v>36</v>
      </c>
      <c r="C20" s="96"/>
      <c r="D20" s="19">
        <v>1</v>
      </c>
      <c r="E20" s="19">
        <v>65</v>
      </c>
      <c r="F20" s="19">
        <v>520</v>
      </c>
    </row>
    <row r="21" spans="1:6" ht="13.7" customHeight="1" x14ac:dyDescent="0.25">
      <c r="A21" s="93" t="s">
        <v>103</v>
      </c>
      <c r="B21" s="22" t="s">
        <v>37</v>
      </c>
      <c r="C21" s="95" t="s">
        <v>43</v>
      </c>
      <c r="D21" s="23">
        <v>2</v>
      </c>
      <c r="E21" s="23">
        <v>43</v>
      </c>
      <c r="F21" s="23">
        <v>2064</v>
      </c>
    </row>
    <row r="22" spans="1:6" ht="13.7" customHeight="1" thickBot="1" x14ac:dyDescent="0.3">
      <c r="A22" s="94"/>
      <c r="B22" s="18" t="s">
        <v>38</v>
      </c>
      <c r="C22" s="96"/>
      <c r="D22" s="19">
        <v>2</v>
      </c>
      <c r="E22" s="19">
        <v>43</v>
      </c>
      <c r="F22" s="19">
        <v>688</v>
      </c>
    </row>
    <row r="23" spans="1:6" ht="13.7" customHeight="1" x14ac:dyDescent="0.25">
      <c r="A23" s="93" t="s">
        <v>104</v>
      </c>
      <c r="B23" s="22" t="s">
        <v>35</v>
      </c>
      <c r="C23" s="95" t="s">
        <v>43</v>
      </c>
      <c r="D23" s="23">
        <v>1</v>
      </c>
      <c r="E23" s="23">
        <v>30</v>
      </c>
      <c r="F23" s="23">
        <v>720</v>
      </c>
    </row>
    <row r="24" spans="1:6" ht="13.7" customHeight="1" thickBot="1" x14ac:dyDescent="0.3">
      <c r="A24" s="94"/>
      <c r="B24" s="18" t="s">
        <v>38</v>
      </c>
      <c r="C24" s="96"/>
      <c r="D24" s="19">
        <v>1</v>
      </c>
      <c r="E24" s="19">
        <v>30</v>
      </c>
      <c r="F24" s="19">
        <v>240</v>
      </c>
    </row>
    <row r="25" spans="1:6" ht="13.7" customHeight="1" x14ac:dyDescent="0.25">
      <c r="A25" s="93" t="s">
        <v>105</v>
      </c>
      <c r="B25" s="95" t="s">
        <v>35</v>
      </c>
      <c r="C25" s="95" t="s">
        <v>43</v>
      </c>
      <c r="D25" s="97">
        <v>1</v>
      </c>
      <c r="E25" s="97">
        <v>15</v>
      </c>
      <c r="F25" s="97">
        <f>24*E25</f>
        <v>360</v>
      </c>
    </row>
    <row r="26" spans="1:6" ht="13.7" customHeight="1" thickBot="1" x14ac:dyDescent="0.3">
      <c r="A26" s="94"/>
      <c r="B26" s="96"/>
      <c r="C26" s="96"/>
      <c r="D26" s="98"/>
      <c r="E26" s="98"/>
      <c r="F26" s="98"/>
    </row>
    <row r="27" spans="1:6" ht="13.7" customHeight="1" x14ac:dyDescent="0.25">
      <c r="A27" s="93" t="s">
        <v>106</v>
      </c>
      <c r="B27" s="95" t="s">
        <v>39</v>
      </c>
      <c r="C27" s="95" t="s">
        <v>43</v>
      </c>
      <c r="D27" s="97">
        <v>1</v>
      </c>
      <c r="E27" s="97">
        <v>31</v>
      </c>
      <c r="F27" s="97">
        <f>16*E27</f>
        <v>496</v>
      </c>
    </row>
    <row r="28" spans="1:6" ht="13.7" customHeight="1" thickBot="1" x14ac:dyDescent="0.3">
      <c r="A28" s="94"/>
      <c r="B28" s="96"/>
      <c r="C28" s="96"/>
      <c r="D28" s="98"/>
      <c r="E28" s="98"/>
      <c r="F28" s="98"/>
    </row>
    <row r="29" spans="1:6" x14ac:dyDescent="0.25">
      <c r="E29" s="12" t="s">
        <v>4</v>
      </c>
      <c r="F29" s="38">
        <f>SUM(F17:F28)</f>
        <v>7098</v>
      </c>
    </row>
    <row r="30" spans="1:6" ht="15.75" thickBot="1" x14ac:dyDescent="0.3">
      <c r="A30" s="37"/>
      <c r="B30" s="11"/>
      <c r="C30" s="11"/>
      <c r="D30" s="11"/>
      <c r="E30" s="11"/>
      <c r="F30" s="11"/>
    </row>
    <row r="31" spans="1:6" ht="15.75" thickBot="1" x14ac:dyDescent="0.3">
      <c r="A31" s="99" t="s">
        <v>77</v>
      </c>
      <c r="B31" s="100"/>
      <c r="C31" s="100"/>
      <c r="D31" s="100"/>
      <c r="E31" s="100"/>
      <c r="F31" s="101"/>
    </row>
    <row r="32" spans="1:6" ht="15.75" thickBot="1" x14ac:dyDescent="0.3">
      <c r="A32" s="14" t="s">
        <v>0</v>
      </c>
      <c r="B32" s="15" t="s">
        <v>1</v>
      </c>
      <c r="C32" s="15" t="s">
        <v>40</v>
      </c>
      <c r="D32" s="15" t="s">
        <v>33</v>
      </c>
      <c r="E32" s="20" t="s">
        <v>2</v>
      </c>
      <c r="F32" s="17" t="s">
        <v>3</v>
      </c>
    </row>
    <row r="33" spans="1:6" ht="13.7" customHeight="1" x14ac:dyDescent="0.25">
      <c r="A33" s="93" t="s">
        <v>107</v>
      </c>
      <c r="B33" s="95" t="s">
        <v>41</v>
      </c>
      <c r="C33" s="95" t="s">
        <v>44</v>
      </c>
      <c r="D33" s="97">
        <v>1</v>
      </c>
      <c r="E33" s="97">
        <v>30</v>
      </c>
      <c r="F33" s="97">
        <f>9*E33</f>
        <v>270</v>
      </c>
    </row>
    <row r="34" spans="1:6" ht="13.7" customHeight="1" thickBot="1" x14ac:dyDescent="0.3">
      <c r="A34" s="94"/>
      <c r="B34" s="96"/>
      <c r="C34" s="96"/>
      <c r="D34" s="98"/>
      <c r="E34" s="98"/>
      <c r="F34" s="98"/>
    </row>
    <row r="35" spans="1:6" ht="13.7" customHeight="1" x14ac:dyDescent="0.25">
      <c r="A35" s="93" t="s">
        <v>108</v>
      </c>
      <c r="B35" s="95" t="s">
        <v>41</v>
      </c>
      <c r="C35" s="95" t="s">
        <v>44</v>
      </c>
      <c r="D35" s="97">
        <v>1</v>
      </c>
      <c r="E35" s="97">
        <v>31</v>
      </c>
      <c r="F35" s="97">
        <f t="shared" ref="F35" si="0">9*E35</f>
        <v>279</v>
      </c>
    </row>
    <row r="36" spans="1:6" ht="13.7" customHeight="1" thickBot="1" x14ac:dyDescent="0.3">
      <c r="A36" s="94"/>
      <c r="B36" s="96"/>
      <c r="C36" s="96"/>
      <c r="D36" s="98"/>
      <c r="E36" s="98"/>
      <c r="F36" s="98"/>
    </row>
    <row r="37" spans="1:6" ht="13.7" customHeight="1" x14ac:dyDescent="0.25">
      <c r="A37" s="93" t="s">
        <v>109</v>
      </c>
      <c r="B37" s="95" t="s">
        <v>41</v>
      </c>
      <c r="C37" s="95" t="s">
        <v>44</v>
      </c>
      <c r="D37" s="97">
        <v>1</v>
      </c>
      <c r="E37" s="97">
        <v>31</v>
      </c>
      <c r="F37" s="97">
        <f t="shared" ref="F37" si="1">9*E37</f>
        <v>279</v>
      </c>
    </row>
    <row r="38" spans="1:6" ht="13.7" customHeight="1" thickBot="1" x14ac:dyDescent="0.3">
      <c r="A38" s="94"/>
      <c r="B38" s="96"/>
      <c r="C38" s="96"/>
      <c r="D38" s="98"/>
      <c r="E38" s="98"/>
      <c r="F38" s="98"/>
    </row>
    <row r="39" spans="1:6" ht="13.7" customHeight="1" x14ac:dyDescent="0.25">
      <c r="A39" s="93" t="s">
        <v>66</v>
      </c>
      <c r="B39" s="95" t="s">
        <v>41</v>
      </c>
      <c r="C39" s="95" t="s">
        <v>44</v>
      </c>
      <c r="D39" s="97">
        <v>1</v>
      </c>
      <c r="E39" s="97">
        <v>15</v>
      </c>
      <c r="F39" s="97">
        <f t="shared" ref="F39" si="2">9*E39</f>
        <v>135</v>
      </c>
    </row>
    <row r="40" spans="1:6" ht="13.7" customHeight="1" thickBot="1" x14ac:dyDescent="0.3">
      <c r="A40" s="94"/>
      <c r="B40" s="96"/>
      <c r="C40" s="96"/>
      <c r="D40" s="98"/>
      <c r="E40" s="98"/>
      <c r="F40" s="98"/>
    </row>
    <row r="41" spans="1:6" x14ac:dyDescent="0.25">
      <c r="A41" s="11"/>
      <c r="B41" s="11"/>
      <c r="C41" s="11"/>
      <c r="E41" s="12" t="s">
        <v>4</v>
      </c>
      <c r="F41" s="38">
        <f>SUM(F33:F40)</f>
        <v>963</v>
      </c>
    </row>
    <row r="42" spans="1:6" ht="15.75" thickBot="1" x14ac:dyDescent="0.3"/>
    <row r="43" spans="1:6" ht="15.75" thickBot="1" x14ac:dyDescent="0.3">
      <c r="A43" s="99" t="s">
        <v>78</v>
      </c>
      <c r="B43" s="100"/>
      <c r="C43" s="100"/>
      <c r="D43" s="100"/>
      <c r="E43" s="100"/>
      <c r="F43" s="101"/>
    </row>
    <row r="44" spans="1:6" ht="15.75" thickBot="1" x14ac:dyDescent="0.3">
      <c r="A44" s="14" t="s">
        <v>0</v>
      </c>
      <c r="B44" s="15" t="s">
        <v>1</v>
      </c>
      <c r="C44" s="15" t="s">
        <v>40</v>
      </c>
      <c r="D44" s="15" t="s">
        <v>33</v>
      </c>
      <c r="E44" s="20" t="s">
        <v>2</v>
      </c>
      <c r="F44" s="17" t="s">
        <v>3</v>
      </c>
    </row>
    <row r="45" spans="1:6" x14ac:dyDescent="0.25">
      <c r="A45" s="93" t="s">
        <v>101</v>
      </c>
      <c r="B45" s="95" t="s">
        <v>79</v>
      </c>
      <c r="C45" s="95" t="s">
        <v>80</v>
      </c>
      <c r="D45" s="97">
        <v>1</v>
      </c>
      <c r="E45" s="97">
        <v>30</v>
      </c>
      <c r="F45" s="97">
        <f>14*E45</f>
        <v>420</v>
      </c>
    </row>
    <row r="46" spans="1:6" ht="15.75" thickBot="1" x14ac:dyDescent="0.3">
      <c r="A46" s="94"/>
      <c r="B46" s="96"/>
      <c r="C46" s="96"/>
      <c r="D46" s="98"/>
      <c r="E46" s="98"/>
      <c r="F46" s="98"/>
    </row>
    <row r="47" spans="1:6" x14ac:dyDescent="0.25">
      <c r="A47" s="93" t="s">
        <v>110</v>
      </c>
      <c r="B47" s="95" t="s">
        <v>79</v>
      </c>
      <c r="C47" s="95" t="s">
        <v>80</v>
      </c>
      <c r="D47" s="97">
        <v>1</v>
      </c>
      <c r="E47" s="97">
        <v>31</v>
      </c>
      <c r="F47" s="97">
        <f>14*E47</f>
        <v>434</v>
      </c>
    </row>
    <row r="48" spans="1:6" ht="15.75" thickBot="1" x14ac:dyDescent="0.3">
      <c r="A48" s="94"/>
      <c r="B48" s="96"/>
      <c r="C48" s="96"/>
      <c r="D48" s="98"/>
      <c r="E48" s="98"/>
      <c r="F48" s="98"/>
    </row>
    <row r="49" spans="1:6" x14ac:dyDescent="0.25">
      <c r="A49" s="93" t="s">
        <v>106</v>
      </c>
      <c r="B49" s="95" t="s">
        <v>79</v>
      </c>
      <c r="C49" s="95" t="s">
        <v>80</v>
      </c>
      <c r="D49" s="97">
        <v>1</v>
      </c>
      <c r="E49" s="97">
        <v>31</v>
      </c>
      <c r="F49" s="97">
        <f>14*E49</f>
        <v>434</v>
      </c>
    </row>
    <row r="50" spans="1:6" ht="15.75" thickBot="1" x14ac:dyDescent="0.3">
      <c r="A50" s="94"/>
      <c r="B50" s="96"/>
      <c r="C50" s="96"/>
      <c r="D50" s="98"/>
      <c r="E50" s="98"/>
      <c r="F50" s="98"/>
    </row>
    <row r="51" spans="1:6" x14ac:dyDescent="0.25">
      <c r="E51" s="12" t="s">
        <v>4</v>
      </c>
      <c r="F51" s="38">
        <f>SUM(F45:F50)</f>
        <v>1288</v>
      </c>
    </row>
    <row r="68" spans="1:6" ht="15.75" thickBot="1" x14ac:dyDescent="0.3"/>
    <row r="69" spans="1:6" ht="15.75" thickBot="1" x14ac:dyDescent="0.3">
      <c r="A69" s="24" t="s">
        <v>45</v>
      </c>
      <c r="B69" s="16" t="s">
        <v>3</v>
      </c>
      <c r="C69" s="11"/>
      <c r="D69" s="11"/>
      <c r="E69" s="11"/>
      <c r="F69" s="11"/>
    </row>
    <row r="70" spans="1:6" ht="15.75" thickBot="1" x14ac:dyDescent="0.3">
      <c r="A70" s="32" t="s">
        <v>16</v>
      </c>
      <c r="B70" s="25">
        <f>+F41+F29+F51</f>
        <v>9349</v>
      </c>
      <c r="C70" s="11"/>
      <c r="D70" s="11"/>
      <c r="E70" s="11"/>
      <c r="F70" s="11"/>
    </row>
    <row r="71" spans="1:6" x14ac:dyDescent="0.25">
      <c r="A71" s="11"/>
      <c r="B71" s="11"/>
      <c r="C71" s="11"/>
      <c r="D71" s="11"/>
      <c r="E71" s="11"/>
      <c r="F71" s="11"/>
    </row>
    <row r="72" spans="1:6" ht="15.75" thickBot="1" x14ac:dyDescent="0.3">
      <c r="A72" s="84" t="s">
        <v>29</v>
      </c>
      <c r="B72" s="85"/>
      <c r="C72" s="85"/>
      <c r="D72" s="85"/>
      <c r="E72" s="85"/>
      <c r="F72" s="33">
        <v>1</v>
      </c>
    </row>
    <row r="73" spans="1:6" x14ac:dyDescent="0.25">
      <c r="A73" s="11"/>
      <c r="B73" s="11"/>
      <c r="C73" s="11"/>
      <c r="D73" s="11"/>
      <c r="E73" s="11"/>
      <c r="F73" s="11"/>
    </row>
    <row r="74" spans="1:6" x14ac:dyDescent="0.25">
      <c r="A74" s="11"/>
      <c r="B74" s="11"/>
      <c r="C74" s="11"/>
      <c r="D74" s="11"/>
      <c r="E74" s="11"/>
      <c r="F74" s="11"/>
    </row>
    <row r="75" spans="1:6" x14ac:dyDescent="0.25">
      <c r="A75" s="11"/>
      <c r="B75" s="11"/>
      <c r="C75" s="11"/>
      <c r="D75" s="11"/>
      <c r="E75" s="11"/>
      <c r="F75" s="11"/>
    </row>
    <row r="76" spans="1:6" x14ac:dyDescent="0.25">
      <c r="A76" s="28" t="s">
        <v>22</v>
      </c>
      <c r="B76" s="11"/>
      <c r="C76" s="11"/>
      <c r="D76" s="11"/>
      <c r="E76" s="11"/>
      <c r="F76" s="11"/>
    </row>
    <row r="77" spans="1:6" x14ac:dyDescent="0.25">
      <c r="A77" s="11"/>
      <c r="B77" s="11"/>
      <c r="C77" s="11"/>
      <c r="D77" s="11"/>
      <c r="E77" s="11"/>
      <c r="F77" s="11"/>
    </row>
    <row r="78" spans="1:6" x14ac:dyDescent="0.25">
      <c r="A78" s="11"/>
      <c r="B78" s="11"/>
      <c r="C78" s="11"/>
      <c r="D78" s="11"/>
      <c r="E78" s="11"/>
      <c r="F78" s="11"/>
    </row>
    <row r="79" spans="1:6" x14ac:dyDescent="0.25">
      <c r="A79" s="80" t="s">
        <v>21</v>
      </c>
      <c r="B79" s="80"/>
      <c r="C79" s="82">
        <f>B70*F72</f>
        <v>9349</v>
      </c>
      <c r="D79" s="82"/>
      <c r="E79" s="82"/>
      <c r="F79" s="82"/>
    </row>
    <row r="80" spans="1:6" ht="15.75" thickBot="1" x14ac:dyDescent="0.3">
      <c r="A80" s="81"/>
      <c r="B80" s="81"/>
      <c r="C80" s="83"/>
      <c r="D80" s="83"/>
      <c r="E80" s="83"/>
      <c r="F80" s="83"/>
    </row>
    <row r="85" spans="1:1" x14ac:dyDescent="0.25">
      <c r="A85" t="s">
        <v>46</v>
      </c>
    </row>
    <row r="87" spans="1:1" x14ac:dyDescent="0.25">
      <c r="A87" s="39"/>
    </row>
  </sheetData>
  <mergeCells count="79">
    <mergeCell ref="F17:F18"/>
    <mergeCell ref="A1:D1"/>
    <mergeCell ref="A14:F14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A19:A20"/>
    <mergeCell ref="C19:C20"/>
    <mergeCell ref="A21:A22"/>
    <mergeCell ref="C21:C22"/>
    <mergeCell ref="A23:A24"/>
    <mergeCell ref="C23:C24"/>
    <mergeCell ref="F27:F28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F35:F36"/>
    <mergeCell ref="A31:F31"/>
    <mergeCell ref="A33:A34"/>
    <mergeCell ref="B33:B34"/>
    <mergeCell ref="C33:C34"/>
    <mergeCell ref="D33:D34"/>
    <mergeCell ref="E33:E34"/>
    <mergeCell ref="F33:F34"/>
    <mergeCell ref="A35:A36"/>
    <mergeCell ref="B35:B36"/>
    <mergeCell ref="C35:C36"/>
    <mergeCell ref="D35:D36"/>
    <mergeCell ref="E35:E36"/>
    <mergeCell ref="F39:F40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47:F48"/>
    <mergeCell ref="A43:F43"/>
    <mergeCell ref="A45:A46"/>
    <mergeCell ref="B45:B46"/>
    <mergeCell ref="C45:C46"/>
    <mergeCell ref="D45:D46"/>
    <mergeCell ref="E45:E46"/>
    <mergeCell ref="F45:F46"/>
    <mergeCell ref="A47:A48"/>
    <mergeCell ref="B47:B48"/>
    <mergeCell ref="C47:C48"/>
    <mergeCell ref="D47:D48"/>
    <mergeCell ref="E47:E48"/>
    <mergeCell ref="A72:E72"/>
    <mergeCell ref="A79:B80"/>
    <mergeCell ref="C79:F80"/>
    <mergeCell ref="A49:A50"/>
    <mergeCell ref="B49:B50"/>
    <mergeCell ref="C49:C50"/>
    <mergeCell ref="D49:D50"/>
    <mergeCell ref="E49:E50"/>
    <mergeCell ref="F49:F50"/>
  </mergeCells>
  <hyperlinks>
    <hyperlink ref="D12" r:id="rId1" xr:uid="{25D6494D-EF34-4313-87B3-BE01D05C641F}"/>
  </hyperlinks>
  <pageMargins left="0.22916666666666666" right="0.14583333333333334" top="0.26041666666666669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4457-6403-41E4-9716-42606ECF7EC3}">
  <dimension ref="A1:F82"/>
  <sheetViews>
    <sheetView view="pageLayout" topLeftCell="A2" zoomScaleNormal="115" workbookViewId="0">
      <selection activeCell="C26" sqref="C26"/>
    </sheetView>
  </sheetViews>
  <sheetFormatPr defaultColWidth="8.85546875" defaultRowHeight="15" x14ac:dyDescent="0.25"/>
  <cols>
    <col min="1" max="1" width="22" customWidth="1"/>
    <col min="2" max="2" width="13" customWidth="1"/>
    <col min="3" max="3" width="15.7109375" customWidth="1"/>
    <col min="4" max="4" width="12.7109375" customWidth="1"/>
    <col min="5" max="6" width="15.28515625" customWidth="1"/>
    <col min="7" max="7" width="4.28515625" customWidth="1"/>
    <col min="8" max="8" width="13.28515625" customWidth="1"/>
    <col min="9" max="9" width="14.28515625" bestFit="1" customWidth="1"/>
    <col min="10" max="10" width="11.85546875" bestFit="1" customWidth="1"/>
    <col min="11" max="11" width="13" customWidth="1"/>
    <col min="12" max="12" width="11.28515625" bestFit="1" customWidth="1"/>
    <col min="13" max="13" width="20.28515625" bestFit="1" customWidth="1"/>
    <col min="14" max="14" width="16.5703125" bestFit="1" customWidth="1"/>
  </cols>
  <sheetData>
    <row r="1" spans="1:6" x14ac:dyDescent="0.25">
      <c r="A1" s="102"/>
      <c r="B1" s="102"/>
      <c r="C1" s="102"/>
      <c r="D1" s="102"/>
    </row>
    <row r="3" spans="1:6" x14ac:dyDescent="0.25">
      <c r="A3" s="2"/>
    </row>
    <row r="4" spans="1:6" x14ac:dyDescent="0.25">
      <c r="A4" s="2"/>
    </row>
    <row r="5" spans="1:6" x14ac:dyDescent="0.25">
      <c r="A5" s="2"/>
    </row>
    <row r="6" spans="1:6" x14ac:dyDescent="0.25">
      <c r="A6" s="2"/>
    </row>
    <row r="7" spans="1:6" x14ac:dyDescent="0.25">
      <c r="A7" s="2"/>
    </row>
    <row r="8" spans="1:6" x14ac:dyDescent="0.25">
      <c r="A8" s="2"/>
    </row>
    <row r="9" spans="1:6" x14ac:dyDescent="0.25">
      <c r="A9" s="2"/>
    </row>
    <row r="10" spans="1:6" x14ac:dyDescent="0.25">
      <c r="A10" s="34" t="s">
        <v>5</v>
      </c>
      <c r="B10" s="11" t="s">
        <v>55</v>
      </c>
      <c r="C10" s="11"/>
      <c r="D10" s="11"/>
      <c r="E10" s="11"/>
      <c r="F10" s="11"/>
    </row>
    <row r="11" spans="1:6" x14ac:dyDescent="0.25">
      <c r="A11" s="34" t="s">
        <v>17</v>
      </c>
      <c r="B11" s="11" t="s">
        <v>56</v>
      </c>
      <c r="C11" s="11"/>
      <c r="D11" s="11"/>
      <c r="E11" s="11"/>
      <c r="F11" s="11"/>
    </row>
    <row r="12" spans="1:6" x14ac:dyDescent="0.25">
      <c r="A12" s="35" t="s">
        <v>24</v>
      </c>
      <c r="B12" s="11" t="s">
        <v>81</v>
      </c>
      <c r="D12" s="48" t="s">
        <v>82</v>
      </c>
      <c r="E12" s="28"/>
      <c r="F12" s="11"/>
    </row>
    <row r="13" spans="1:6" x14ac:dyDescent="0.25">
      <c r="A13" s="11"/>
      <c r="B13" s="11"/>
      <c r="C13" s="11"/>
      <c r="D13" s="11" t="s">
        <v>83</v>
      </c>
      <c r="E13" s="11"/>
      <c r="F13" s="11"/>
    </row>
    <row r="14" spans="1:6" x14ac:dyDescent="0.25">
      <c r="A14" s="11"/>
      <c r="B14" s="11"/>
      <c r="C14" s="11"/>
      <c r="D14" s="11"/>
      <c r="E14" s="11"/>
      <c r="F14" s="11"/>
    </row>
    <row r="15" spans="1:6" ht="15.75" thickBot="1" x14ac:dyDescent="0.3">
      <c r="A15" s="37"/>
      <c r="B15" s="11"/>
      <c r="C15" s="11"/>
      <c r="D15" s="11"/>
      <c r="E15" s="11"/>
      <c r="F15" s="11"/>
    </row>
    <row r="16" spans="1:6" ht="15.75" thickBot="1" x14ac:dyDescent="0.3">
      <c r="A16" s="90" t="s">
        <v>62</v>
      </c>
      <c r="B16" s="91"/>
      <c r="C16" s="91"/>
      <c r="D16" s="91"/>
      <c r="E16" s="91"/>
      <c r="F16" s="92"/>
    </row>
    <row r="17" spans="1:6" ht="15.75" thickBot="1" x14ac:dyDescent="0.3">
      <c r="A17" s="4" t="s">
        <v>0</v>
      </c>
      <c r="B17" s="5" t="s">
        <v>1</v>
      </c>
      <c r="C17" s="5" t="s">
        <v>10</v>
      </c>
      <c r="D17" s="5" t="s">
        <v>33</v>
      </c>
      <c r="E17" s="5" t="s">
        <v>2</v>
      </c>
      <c r="F17" s="6" t="s">
        <v>3</v>
      </c>
    </row>
    <row r="18" spans="1:6" ht="15.75" thickBot="1" x14ac:dyDescent="0.3">
      <c r="A18" s="7" t="s">
        <v>84</v>
      </c>
      <c r="B18" s="8" t="s">
        <v>111</v>
      </c>
      <c r="C18" s="8" t="s">
        <v>56</v>
      </c>
      <c r="D18" s="9">
        <v>1</v>
      </c>
      <c r="E18" s="9">
        <v>151</v>
      </c>
      <c r="F18" s="10">
        <f>+E18*12</f>
        <v>1812</v>
      </c>
    </row>
    <row r="19" spans="1:6" ht="15.75" thickBot="1" x14ac:dyDescent="0.3">
      <c r="A19" s="7" t="s">
        <v>85</v>
      </c>
      <c r="B19" s="8" t="s">
        <v>64</v>
      </c>
      <c r="C19" s="8" t="s">
        <v>56</v>
      </c>
      <c r="D19" s="9">
        <v>2</v>
      </c>
      <c r="E19" s="9">
        <v>122</v>
      </c>
      <c r="F19" s="10">
        <f>+E19*24</f>
        <v>2928</v>
      </c>
    </row>
    <row r="20" spans="1:6" ht="15.75" thickBot="1" x14ac:dyDescent="0.3">
      <c r="A20" s="7" t="s">
        <v>86</v>
      </c>
      <c r="B20" s="8" t="s">
        <v>111</v>
      </c>
      <c r="C20" s="8" t="s">
        <v>56</v>
      </c>
      <c r="D20" s="9">
        <v>1</v>
      </c>
      <c r="E20" s="9">
        <v>92</v>
      </c>
      <c r="F20" s="10">
        <f>+E20*12</f>
        <v>1104</v>
      </c>
    </row>
    <row r="21" spans="1:6" ht="15.75" thickBot="1" x14ac:dyDescent="0.3">
      <c r="A21" s="78" t="s">
        <v>87</v>
      </c>
      <c r="B21" s="79" t="s">
        <v>64</v>
      </c>
      <c r="C21" s="79" t="s">
        <v>63</v>
      </c>
      <c r="D21" s="79">
        <v>2</v>
      </c>
      <c r="E21" s="79">
        <v>183</v>
      </c>
      <c r="F21" s="10">
        <f>+E21*24</f>
        <v>4392</v>
      </c>
    </row>
    <row r="22" spans="1:6" ht="15.75" thickBot="1" x14ac:dyDescent="0.3">
      <c r="A22" s="11"/>
      <c r="B22" s="11"/>
      <c r="C22" s="11"/>
      <c r="D22" s="11"/>
      <c r="E22" s="12" t="s">
        <v>4</v>
      </c>
      <c r="F22" s="13">
        <f>SUM(F18:F21)</f>
        <v>10236</v>
      </c>
    </row>
    <row r="63" spans="1:6" ht="15.75" thickBot="1" x14ac:dyDescent="0.3"/>
    <row r="64" spans="1:6" ht="15.75" thickBot="1" x14ac:dyDescent="0.3">
      <c r="A64" s="24" t="s">
        <v>57</v>
      </c>
      <c r="B64" s="16" t="s">
        <v>3</v>
      </c>
      <c r="C64" s="11"/>
      <c r="D64" s="11"/>
      <c r="E64" s="11"/>
      <c r="F64" s="11"/>
    </row>
    <row r="65" spans="1:6" ht="15.75" thickBot="1" x14ac:dyDescent="0.3">
      <c r="A65" s="32" t="s">
        <v>58</v>
      </c>
      <c r="B65" s="25">
        <f>+F22</f>
        <v>10236</v>
      </c>
      <c r="C65" s="11"/>
      <c r="D65" s="11"/>
      <c r="E65" s="11"/>
      <c r="F65" s="11"/>
    </row>
    <row r="66" spans="1:6" x14ac:dyDescent="0.25">
      <c r="A66" s="11"/>
      <c r="B66" s="11"/>
      <c r="C66" s="11"/>
      <c r="D66" s="11"/>
      <c r="E66" s="11"/>
      <c r="F66" s="11"/>
    </row>
    <row r="67" spans="1:6" ht="15.75" thickBot="1" x14ac:dyDescent="0.3">
      <c r="A67" s="26" t="s">
        <v>29</v>
      </c>
      <c r="B67" s="27"/>
      <c r="C67" s="27"/>
      <c r="D67" s="27"/>
      <c r="E67" s="27"/>
      <c r="F67" s="33">
        <v>1</v>
      </c>
    </row>
    <row r="68" spans="1:6" x14ac:dyDescent="0.25">
      <c r="A68" s="11"/>
      <c r="B68" s="11"/>
      <c r="C68" s="11"/>
      <c r="D68" s="11"/>
      <c r="E68" s="11"/>
      <c r="F68" s="11"/>
    </row>
    <row r="69" spans="1:6" x14ac:dyDescent="0.25">
      <c r="A69" s="11"/>
      <c r="B69" s="11"/>
      <c r="C69" s="11"/>
      <c r="D69" s="11"/>
      <c r="E69" s="11"/>
      <c r="F69" s="11"/>
    </row>
    <row r="70" spans="1:6" x14ac:dyDescent="0.25">
      <c r="A70" s="11"/>
      <c r="B70" s="11"/>
      <c r="C70" s="11"/>
      <c r="D70" s="11"/>
      <c r="E70" s="11"/>
      <c r="F70" s="11"/>
    </row>
    <row r="71" spans="1:6" x14ac:dyDescent="0.25">
      <c r="A71" s="28" t="s">
        <v>22</v>
      </c>
      <c r="B71" s="11"/>
      <c r="C71" s="11"/>
      <c r="D71" s="11"/>
      <c r="E71" s="11"/>
      <c r="F71" s="11"/>
    </row>
    <row r="72" spans="1:6" x14ac:dyDescent="0.25">
      <c r="A72" s="11"/>
      <c r="B72" s="11"/>
      <c r="C72" s="11"/>
      <c r="D72" s="11"/>
      <c r="E72" s="11"/>
      <c r="F72" s="11"/>
    </row>
    <row r="73" spans="1:6" x14ac:dyDescent="0.25">
      <c r="A73" s="11"/>
      <c r="B73" s="29"/>
      <c r="C73" s="82">
        <f>B65*F67</f>
        <v>10236</v>
      </c>
      <c r="D73" s="82"/>
      <c r="E73" s="82"/>
      <c r="F73" s="82"/>
    </row>
    <row r="74" spans="1:6" ht="15.75" thickBot="1" x14ac:dyDescent="0.3">
      <c r="A74" s="49" t="s">
        <v>21</v>
      </c>
      <c r="B74" s="30"/>
      <c r="C74" s="83"/>
      <c r="D74" s="83"/>
      <c r="E74" s="83"/>
      <c r="F74" s="83"/>
    </row>
    <row r="80" spans="1:6" x14ac:dyDescent="0.25">
      <c r="A80" t="s">
        <v>46</v>
      </c>
    </row>
    <row r="82" spans="1:1" x14ac:dyDescent="0.25">
      <c r="A82" s="39"/>
    </row>
  </sheetData>
  <mergeCells count="3">
    <mergeCell ref="A1:D1"/>
    <mergeCell ref="A16:F16"/>
    <mergeCell ref="C73:F74"/>
  </mergeCells>
  <hyperlinks>
    <hyperlink ref="D12" r:id="rId1" xr:uid="{3D05CA59-11EE-4884-B963-11F303608ECE}"/>
  </hyperlinks>
  <pageMargins left="0.22916666666666666" right="0.14583333333333334" top="0.26041666666666669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A619-6DE9-491E-9C4A-7D55C3452DB4}">
  <dimension ref="A1:F83"/>
  <sheetViews>
    <sheetView view="pageLayout" topLeftCell="A46" zoomScale="85" zoomScaleNormal="115" zoomScalePageLayoutView="85" workbookViewId="0">
      <selection activeCell="F33" sqref="F33"/>
    </sheetView>
  </sheetViews>
  <sheetFormatPr defaultColWidth="8.85546875" defaultRowHeight="15" x14ac:dyDescent="0.25"/>
  <cols>
    <col min="1" max="1" width="22" customWidth="1"/>
    <col min="2" max="2" width="13" customWidth="1"/>
    <col min="3" max="3" width="15.7109375" customWidth="1"/>
    <col min="4" max="4" width="12.7109375" customWidth="1"/>
    <col min="5" max="6" width="15.28515625" customWidth="1"/>
    <col min="7" max="7" width="3.7109375" customWidth="1"/>
    <col min="8" max="8" width="13.28515625" customWidth="1"/>
    <col min="9" max="9" width="14.28515625" bestFit="1" customWidth="1"/>
    <col min="10" max="10" width="11.85546875" bestFit="1" customWidth="1"/>
    <col min="11" max="11" width="13" customWidth="1"/>
    <col min="12" max="12" width="11.28515625" bestFit="1" customWidth="1"/>
    <col min="13" max="13" width="20.28515625" bestFit="1" customWidth="1"/>
    <col min="14" max="14" width="16.5703125" bestFit="1" customWidth="1"/>
  </cols>
  <sheetData>
    <row r="1" spans="1:6" x14ac:dyDescent="0.25">
      <c r="A1" s="102"/>
      <c r="B1" s="102"/>
      <c r="C1" s="102"/>
      <c r="D1" s="102"/>
    </row>
    <row r="3" spans="1:6" x14ac:dyDescent="0.25">
      <c r="A3" s="2"/>
    </row>
    <row r="4" spans="1:6" x14ac:dyDescent="0.25">
      <c r="A4" s="2"/>
    </row>
    <row r="5" spans="1:6" x14ac:dyDescent="0.25">
      <c r="A5" s="2"/>
    </row>
    <row r="6" spans="1:6" x14ac:dyDescent="0.25">
      <c r="A6" s="2"/>
    </row>
    <row r="7" spans="1:6" x14ac:dyDescent="0.25">
      <c r="A7" s="2"/>
    </row>
    <row r="8" spans="1:6" x14ac:dyDescent="0.25">
      <c r="A8" s="2"/>
    </row>
    <row r="9" spans="1:6" x14ac:dyDescent="0.25">
      <c r="A9" s="2"/>
    </row>
    <row r="10" spans="1:6" x14ac:dyDescent="0.25">
      <c r="A10" s="34" t="s">
        <v>5</v>
      </c>
      <c r="B10" s="11" t="s">
        <v>59</v>
      </c>
      <c r="C10" s="11"/>
      <c r="D10" s="11"/>
      <c r="E10" s="11"/>
      <c r="F10" s="11"/>
    </row>
    <row r="11" spans="1:6" x14ac:dyDescent="0.25">
      <c r="A11" s="34" t="s">
        <v>17</v>
      </c>
      <c r="B11" s="11" t="s">
        <v>60</v>
      </c>
      <c r="C11" s="11"/>
      <c r="D11" s="40" t="s">
        <v>49</v>
      </c>
      <c r="F11" s="11"/>
    </row>
    <row r="12" spans="1:6" x14ac:dyDescent="0.25">
      <c r="A12" s="35" t="s">
        <v>24</v>
      </c>
      <c r="B12" s="11" t="s">
        <v>61</v>
      </c>
      <c r="D12" s="11" t="s">
        <v>50</v>
      </c>
      <c r="F12" s="11"/>
    </row>
    <row r="13" spans="1:6" x14ac:dyDescent="0.25">
      <c r="A13" s="11"/>
      <c r="B13" s="11"/>
      <c r="C13" s="11"/>
      <c r="D13" s="11"/>
      <c r="E13" s="11"/>
      <c r="F13" s="11"/>
    </row>
    <row r="14" spans="1:6" x14ac:dyDescent="0.25">
      <c r="A14" s="11"/>
      <c r="B14" s="11"/>
      <c r="C14" s="11"/>
      <c r="D14" s="11"/>
      <c r="E14" s="11"/>
      <c r="F14" s="11"/>
    </row>
    <row r="15" spans="1:6" ht="15.75" thickBot="1" x14ac:dyDescent="0.3">
      <c r="A15" s="37"/>
      <c r="B15" s="11"/>
      <c r="C15" s="11"/>
      <c r="D15" s="11"/>
      <c r="E15" s="11"/>
      <c r="F15" s="11"/>
    </row>
    <row r="16" spans="1:6" ht="15.75" thickBot="1" x14ac:dyDescent="0.3">
      <c r="A16" s="111" t="s">
        <v>70</v>
      </c>
      <c r="B16" s="112"/>
      <c r="C16" s="112"/>
      <c r="D16" s="112"/>
      <c r="E16" s="113"/>
      <c r="F16" s="50"/>
    </row>
    <row r="17" spans="1:6" ht="15.75" thickBot="1" x14ac:dyDescent="0.3">
      <c r="A17" s="51" t="s">
        <v>0</v>
      </c>
      <c r="B17" s="52" t="s">
        <v>1</v>
      </c>
      <c r="C17" s="52" t="s">
        <v>10</v>
      </c>
      <c r="D17" s="52" t="s">
        <v>33</v>
      </c>
      <c r="E17" s="53" t="s">
        <v>2</v>
      </c>
      <c r="F17" s="54" t="s">
        <v>26</v>
      </c>
    </row>
    <row r="18" spans="1:6" x14ac:dyDescent="0.25">
      <c r="A18" s="114" t="s">
        <v>96</v>
      </c>
      <c r="B18" s="55" t="s">
        <v>112</v>
      </c>
      <c r="C18" s="116" t="s">
        <v>23</v>
      </c>
      <c r="D18" s="56">
        <v>1</v>
      </c>
      <c r="E18" s="56">
        <v>120</v>
      </c>
      <c r="F18" s="57">
        <f>+E18*12</f>
        <v>1440</v>
      </c>
    </row>
    <row r="19" spans="1:6" ht="15.75" thickBot="1" x14ac:dyDescent="0.3">
      <c r="A19" s="115"/>
      <c r="B19" s="58">
        <v>46222</v>
      </c>
      <c r="C19" s="117"/>
      <c r="D19" s="59">
        <v>1</v>
      </c>
      <c r="E19" s="59">
        <v>120</v>
      </c>
      <c r="F19" s="60">
        <f>+E19*12</f>
        <v>1440</v>
      </c>
    </row>
    <row r="20" spans="1:6" x14ac:dyDescent="0.25">
      <c r="A20" s="114" t="s">
        <v>95</v>
      </c>
      <c r="B20" s="61" t="s">
        <v>74</v>
      </c>
      <c r="C20" s="116" t="s">
        <v>23</v>
      </c>
      <c r="D20" s="62">
        <v>1</v>
      </c>
      <c r="E20" s="62">
        <v>61</v>
      </c>
      <c r="F20" s="63">
        <f>+E20*8*D20</f>
        <v>488</v>
      </c>
    </row>
    <row r="21" spans="1:6" ht="15.75" thickBot="1" x14ac:dyDescent="0.3">
      <c r="A21" s="115"/>
      <c r="B21" s="64" t="s">
        <v>75</v>
      </c>
      <c r="C21" s="117"/>
      <c r="D21" s="59">
        <v>1</v>
      </c>
      <c r="E21" s="59">
        <v>61</v>
      </c>
      <c r="F21" s="65">
        <f>+E21*8*D21</f>
        <v>488</v>
      </c>
    </row>
    <row r="22" spans="1:6" x14ac:dyDescent="0.25">
      <c r="A22" s="118" t="s">
        <v>97</v>
      </c>
      <c r="B22" s="66" t="s">
        <v>74</v>
      </c>
      <c r="C22" s="116" t="s">
        <v>23</v>
      </c>
      <c r="D22" s="67">
        <v>1</v>
      </c>
      <c r="E22" s="67">
        <v>123</v>
      </c>
      <c r="F22" s="68">
        <f>+E22*D22*8</f>
        <v>984</v>
      </c>
    </row>
    <row r="23" spans="1:6" ht="15.75" thickBot="1" x14ac:dyDescent="0.3">
      <c r="A23" s="119"/>
      <c r="B23" s="69" t="s">
        <v>75</v>
      </c>
      <c r="C23" s="117"/>
      <c r="D23" s="70">
        <v>1</v>
      </c>
      <c r="E23" s="70">
        <v>123</v>
      </c>
      <c r="F23" s="71">
        <f>+E23*D23*8</f>
        <v>984</v>
      </c>
    </row>
    <row r="24" spans="1:6" x14ac:dyDescent="0.25">
      <c r="A24" s="120" t="s">
        <v>98</v>
      </c>
      <c r="B24" s="72" t="s">
        <v>15</v>
      </c>
      <c r="C24" s="116" t="s">
        <v>23</v>
      </c>
      <c r="D24" s="56">
        <v>1</v>
      </c>
      <c r="E24" s="56">
        <v>61</v>
      </c>
      <c r="F24" s="57">
        <f t="shared" ref="F24:F25" si="0">+E24*D24*12</f>
        <v>732</v>
      </c>
    </row>
    <row r="25" spans="1:6" ht="15.75" thickBot="1" x14ac:dyDescent="0.3">
      <c r="A25" s="121"/>
      <c r="B25" s="73" t="s">
        <v>54</v>
      </c>
      <c r="C25" s="117"/>
      <c r="D25" s="59">
        <v>1</v>
      </c>
      <c r="E25" s="59">
        <v>61</v>
      </c>
      <c r="F25" s="65">
        <f t="shared" si="0"/>
        <v>732</v>
      </c>
    </row>
    <row r="26" spans="1:6" ht="15.75" thickBot="1" x14ac:dyDescent="0.3">
      <c r="A26" s="50"/>
      <c r="B26" s="50"/>
      <c r="C26" s="50"/>
      <c r="D26" s="74"/>
      <c r="E26" s="75" t="s">
        <v>4</v>
      </c>
      <c r="F26" s="76">
        <f>SUM(F18:F25)</f>
        <v>7288</v>
      </c>
    </row>
    <row r="31" spans="1:6" x14ac:dyDescent="0.25">
      <c r="F31" s="77"/>
    </row>
    <row r="32" spans="1:6" x14ac:dyDescent="0.25">
      <c r="F32" s="77"/>
    </row>
    <row r="43" spans="6:6" x14ac:dyDescent="0.25">
      <c r="F43" s="77"/>
    </row>
    <row r="64" ht="15.75" thickBot="1" x14ac:dyDescent="0.3"/>
    <row r="65" spans="1:6" ht="15.75" thickBot="1" x14ac:dyDescent="0.3">
      <c r="A65" s="24" t="s">
        <v>65</v>
      </c>
      <c r="B65" s="16" t="s">
        <v>3</v>
      </c>
      <c r="C65" s="11"/>
      <c r="D65" s="11"/>
      <c r="E65" s="11"/>
      <c r="F65" s="11"/>
    </row>
    <row r="66" spans="1:6" ht="15.75" thickBot="1" x14ac:dyDescent="0.3">
      <c r="A66" s="32" t="s">
        <v>71</v>
      </c>
      <c r="B66" s="25">
        <f>+F26</f>
        <v>7288</v>
      </c>
      <c r="C66" s="11"/>
      <c r="D66" s="11"/>
      <c r="E66" s="11"/>
      <c r="F66" s="11"/>
    </row>
    <row r="67" spans="1:6" x14ac:dyDescent="0.25">
      <c r="A67" s="11"/>
      <c r="B67" s="11"/>
      <c r="C67" s="11"/>
      <c r="D67" s="11"/>
      <c r="E67" s="11"/>
      <c r="F67" s="11"/>
    </row>
    <row r="68" spans="1:6" ht="15.75" thickBot="1" x14ac:dyDescent="0.3">
      <c r="A68" s="84" t="s">
        <v>29</v>
      </c>
      <c r="B68" s="85"/>
      <c r="C68" s="85"/>
      <c r="D68" s="85"/>
      <c r="E68" s="85"/>
      <c r="F68" s="33">
        <v>1</v>
      </c>
    </row>
    <row r="69" spans="1:6" x14ac:dyDescent="0.25">
      <c r="A69" s="11"/>
      <c r="B69" s="11"/>
      <c r="C69" s="11"/>
      <c r="D69" s="11"/>
      <c r="E69" s="11"/>
      <c r="F69" s="11"/>
    </row>
    <row r="70" spans="1:6" x14ac:dyDescent="0.25">
      <c r="A70" s="11"/>
      <c r="B70" s="11"/>
      <c r="C70" s="11"/>
      <c r="D70" s="11"/>
      <c r="E70" s="11"/>
      <c r="F70" s="11"/>
    </row>
    <row r="71" spans="1:6" x14ac:dyDescent="0.25">
      <c r="A71" s="11"/>
      <c r="B71" s="11"/>
      <c r="C71" s="11"/>
      <c r="D71" s="11"/>
      <c r="E71" s="11"/>
      <c r="F71" s="11"/>
    </row>
    <row r="72" spans="1:6" x14ac:dyDescent="0.25">
      <c r="A72" s="28" t="s">
        <v>22</v>
      </c>
      <c r="B72" s="11"/>
      <c r="C72" s="11"/>
      <c r="D72" s="11"/>
      <c r="E72" s="11"/>
      <c r="F72" s="11"/>
    </row>
    <row r="73" spans="1:6" x14ac:dyDescent="0.25">
      <c r="A73" s="11"/>
      <c r="B73" s="11"/>
      <c r="C73" s="11"/>
      <c r="D73" s="11"/>
      <c r="E73" s="11"/>
      <c r="F73" s="11"/>
    </row>
    <row r="74" spans="1:6" x14ac:dyDescent="0.25">
      <c r="A74" s="11"/>
      <c r="B74" s="11"/>
      <c r="C74" s="11"/>
      <c r="D74" s="11"/>
      <c r="E74" s="11"/>
      <c r="F74" s="11"/>
    </row>
    <row r="75" spans="1:6" x14ac:dyDescent="0.25">
      <c r="A75" s="80" t="s">
        <v>21</v>
      </c>
      <c r="B75" s="80"/>
      <c r="C75" s="82">
        <f>B66*F68</f>
        <v>7288</v>
      </c>
      <c r="D75" s="82"/>
      <c r="E75" s="82"/>
      <c r="F75" s="82"/>
    </row>
    <row r="76" spans="1:6" ht="15.75" thickBot="1" x14ac:dyDescent="0.3">
      <c r="A76" s="81"/>
      <c r="B76" s="81"/>
      <c r="C76" s="83"/>
      <c r="D76" s="83"/>
      <c r="E76" s="83"/>
      <c r="F76" s="83"/>
    </row>
    <row r="81" spans="1:1" x14ac:dyDescent="0.25">
      <c r="A81" t="s">
        <v>46</v>
      </c>
    </row>
    <row r="83" spans="1:1" x14ac:dyDescent="0.25">
      <c r="A83" s="39"/>
    </row>
  </sheetData>
  <mergeCells count="13">
    <mergeCell ref="A1:D1"/>
    <mergeCell ref="A68:E68"/>
    <mergeCell ref="A75:B76"/>
    <mergeCell ref="C75:F76"/>
    <mergeCell ref="A16:E16"/>
    <mergeCell ref="A18:A19"/>
    <mergeCell ref="C18:C19"/>
    <mergeCell ref="A20:A21"/>
    <mergeCell ref="C20:C21"/>
    <mergeCell ref="A22:A23"/>
    <mergeCell ref="C22:C23"/>
    <mergeCell ref="A24:A25"/>
    <mergeCell ref="C24:C25"/>
  </mergeCells>
  <hyperlinks>
    <hyperlink ref="D11" r:id="rId1" xr:uid="{89C81A14-B403-4343-89EE-18EE6B5B89E3}"/>
  </hyperlinks>
  <pageMargins left="0.22916666666666666" right="0.18333333333333332" top="0.26041666666666669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C8A13-7637-4639-A2E1-F26BD6546F27}">
  <dimension ref="A1:F83"/>
  <sheetViews>
    <sheetView view="pageLayout" topLeftCell="A34" zoomScale="85" zoomScaleNormal="115" zoomScalePageLayoutView="85" workbookViewId="0">
      <selection activeCell="E62" sqref="E62"/>
    </sheetView>
  </sheetViews>
  <sheetFormatPr defaultColWidth="8.85546875" defaultRowHeight="15" x14ac:dyDescent="0.25"/>
  <cols>
    <col min="1" max="1" width="22" customWidth="1"/>
    <col min="2" max="2" width="13" customWidth="1"/>
    <col min="3" max="3" width="15.7109375" customWidth="1"/>
    <col min="4" max="4" width="12.7109375" customWidth="1"/>
    <col min="5" max="6" width="15.28515625" customWidth="1"/>
    <col min="7" max="7" width="3.7109375" customWidth="1"/>
    <col min="8" max="8" width="13.28515625" customWidth="1"/>
    <col min="9" max="9" width="14.28515625" bestFit="1" customWidth="1"/>
    <col min="10" max="10" width="11.85546875" bestFit="1" customWidth="1"/>
    <col min="11" max="11" width="13" customWidth="1"/>
    <col min="12" max="12" width="11.28515625" bestFit="1" customWidth="1"/>
    <col min="13" max="13" width="20.28515625" bestFit="1" customWidth="1"/>
    <col min="14" max="14" width="16.5703125" bestFit="1" customWidth="1"/>
  </cols>
  <sheetData>
    <row r="1" spans="1:6" x14ac:dyDescent="0.25">
      <c r="A1" s="102"/>
      <c r="B1" s="102"/>
      <c r="C1" s="102"/>
      <c r="D1" s="102"/>
    </row>
    <row r="3" spans="1:6" x14ac:dyDescent="0.25">
      <c r="A3" s="2"/>
    </row>
    <row r="4" spans="1:6" x14ac:dyDescent="0.25">
      <c r="A4" s="2"/>
    </row>
    <row r="5" spans="1:6" x14ac:dyDescent="0.25">
      <c r="A5" s="2"/>
    </row>
    <row r="6" spans="1:6" x14ac:dyDescent="0.25">
      <c r="A6" s="2"/>
    </row>
    <row r="7" spans="1:6" x14ac:dyDescent="0.25">
      <c r="A7" s="2"/>
    </row>
    <row r="8" spans="1:6" x14ac:dyDescent="0.25">
      <c r="A8" s="2"/>
    </row>
    <row r="9" spans="1:6" x14ac:dyDescent="0.25">
      <c r="A9" s="2"/>
    </row>
    <row r="10" spans="1:6" x14ac:dyDescent="0.25">
      <c r="A10" s="34" t="s">
        <v>5</v>
      </c>
      <c r="B10" s="11" t="s">
        <v>88</v>
      </c>
      <c r="C10" s="11"/>
      <c r="D10" s="11"/>
      <c r="E10" s="11"/>
      <c r="F10" s="11"/>
    </row>
    <row r="11" spans="1:6" x14ac:dyDescent="0.25">
      <c r="A11" s="34" t="s">
        <v>17</v>
      </c>
      <c r="B11" s="11" t="s">
        <v>89</v>
      </c>
      <c r="C11" s="11"/>
      <c r="D11" s="48" t="s">
        <v>91</v>
      </c>
      <c r="F11" s="11"/>
    </row>
    <row r="12" spans="1:6" x14ac:dyDescent="0.25">
      <c r="A12" s="35" t="s">
        <v>24</v>
      </c>
      <c r="B12" s="11" t="s">
        <v>90</v>
      </c>
      <c r="D12" s="11" t="s">
        <v>92</v>
      </c>
      <c r="F12" s="11"/>
    </row>
    <row r="13" spans="1:6" x14ac:dyDescent="0.25">
      <c r="A13" s="11"/>
      <c r="B13" s="11"/>
      <c r="C13" s="11"/>
      <c r="D13" s="11"/>
      <c r="E13" s="11"/>
      <c r="F13" s="11"/>
    </row>
    <row r="14" spans="1:6" x14ac:dyDescent="0.25">
      <c r="A14" s="11"/>
      <c r="B14" s="11"/>
      <c r="C14" s="11"/>
      <c r="D14" s="11"/>
      <c r="E14" s="11"/>
      <c r="F14" s="11"/>
    </row>
    <row r="15" spans="1:6" ht="15.75" thickBot="1" x14ac:dyDescent="0.3">
      <c r="A15" s="37"/>
      <c r="B15" s="11"/>
      <c r="C15" s="11"/>
      <c r="D15" s="11"/>
      <c r="E15" s="11"/>
      <c r="F15" s="11"/>
    </row>
    <row r="16" spans="1:6" ht="15.75" thickBot="1" x14ac:dyDescent="0.3">
      <c r="A16" s="111" t="s">
        <v>93</v>
      </c>
      <c r="B16" s="112"/>
      <c r="C16" s="112"/>
      <c r="D16" s="112"/>
      <c r="E16" s="113"/>
      <c r="F16" s="50"/>
    </row>
    <row r="17" spans="1:6" ht="15.75" thickBot="1" x14ac:dyDescent="0.3">
      <c r="A17" s="51" t="s">
        <v>0</v>
      </c>
      <c r="B17" s="52" t="s">
        <v>1</v>
      </c>
      <c r="C17" s="52" t="s">
        <v>10</v>
      </c>
      <c r="D17" s="52" t="s">
        <v>33</v>
      </c>
      <c r="E17" s="53" t="s">
        <v>2</v>
      </c>
      <c r="F17" s="54" t="s">
        <v>26</v>
      </c>
    </row>
    <row r="18" spans="1:6" ht="16.899999999999999" customHeight="1" thickBot="1" x14ac:dyDescent="0.3">
      <c r="A18" s="7" t="s">
        <v>94</v>
      </c>
      <c r="B18" s="8" t="s">
        <v>14</v>
      </c>
      <c r="C18" s="8" t="s">
        <v>89</v>
      </c>
      <c r="D18" s="9">
        <v>1</v>
      </c>
      <c r="E18" s="9">
        <v>275</v>
      </c>
      <c r="F18" s="10">
        <f>+E18*8*D18</f>
        <v>2200</v>
      </c>
    </row>
    <row r="19" spans="1:6" ht="16.899999999999999" customHeight="1" thickBot="1" x14ac:dyDescent="0.3">
      <c r="A19" s="7" t="s">
        <v>76</v>
      </c>
      <c r="B19" s="8" t="s">
        <v>113</v>
      </c>
      <c r="C19" s="8" t="s">
        <v>89</v>
      </c>
      <c r="D19" s="9">
        <v>1</v>
      </c>
      <c r="E19" s="9">
        <v>93</v>
      </c>
      <c r="F19" s="10">
        <f>+E19*D19*10</f>
        <v>930</v>
      </c>
    </row>
    <row r="20" spans="1:6" ht="15.75" thickBot="1" x14ac:dyDescent="0.3">
      <c r="A20" s="50"/>
      <c r="B20" s="50"/>
      <c r="C20" s="50"/>
      <c r="D20" s="74"/>
      <c r="E20" s="75" t="s">
        <v>4</v>
      </c>
      <c r="F20" s="76">
        <f>SUM(F18:F19)</f>
        <v>3130</v>
      </c>
    </row>
    <row r="25" spans="1:6" x14ac:dyDescent="0.25">
      <c r="F25" s="77"/>
    </row>
    <row r="26" spans="1:6" x14ac:dyDescent="0.25">
      <c r="F26" s="77"/>
    </row>
    <row r="43" spans="6:6" x14ac:dyDescent="0.25">
      <c r="F43" s="77"/>
    </row>
    <row r="64" ht="15.75" thickBot="1" x14ac:dyDescent="0.3"/>
    <row r="65" spans="1:6" ht="15.75" thickBot="1" x14ac:dyDescent="0.3">
      <c r="A65" s="24" t="s">
        <v>65</v>
      </c>
      <c r="B65" s="16" t="s">
        <v>3</v>
      </c>
      <c r="C65" s="11"/>
      <c r="D65" s="11"/>
      <c r="E65" s="11"/>
      <c r="F65" s="11"/>
    </row>
    <row r="66" spans="1:6" ht="15.75" thickBot="1" x14ac:dyDescent="0.3">
      <c r="A66" s="32" t="s">
        <v>71</v>
      </c>
      <c r="B66" s="25">
        <f>+F20</f>
        <v>3130</v>
      </c>
      <c r="C66" s="11"/>
      <c r="D66" s="11"/>
      <c r="E66" s="11"/>
      <c r="F66" s="11"/>
    </row>
    <row r="67" spans="1:6" x14ac:dyDescent="0.25">
      <c r="A67" s="11"/>
      <c r="B67" s="11"/>
      <c r="C67" s="11"/>
      <c r="D67" s="11"/>
      <c r="E67" s="11"/>
      <c r="F67" s="11"/>
    </row>
    <row r="68" spans="1:6" ht="15.75" thickBot="1" x14ac:dyDescent="0.3">
      <c r="A68" s="84" t="s">
        <v>29</v>
      </c>
      <c r="B68" s="85"/>
      <c r="C68" s="85"/>
      <c r="D68" s="85"/>
      <c r="E68" s="85"/>
      <c r="F68" s="33">
        <v>1</v>
      </c>
    </row>
    <row r="69" spans="1:6" x14ac:dyDescent="0.25">
      <c r="A69" s="11"/>
      <c r="B69" s="11"/>
      <c r="C69" s="11"/>
      <c r="D69" s="11"/>
      <c r="E69" s="11"/>
      <c r="F69" s="11"/>
    </row>
    <row r="70" spans="1:6" x14ac:dyDescent="0.25">
      <c r="A70" s="11"/>
      <c r="B70" s="11"/>
      <c r="C70" s="11"/>
      <c r="D70" s="11"/>
      <c r="E70" s="11"/>
      <c r="F70" s="11"/>
    </row>
    <row r="71" spans="1:6" x14ac:dyDescent="0.25">
      <c r="A71" s="11"/>
      <c r="B71" s="11"/>
      <c r="C71" s="11"/>
      <c r="D71" s="11"/>
      <c r="E71" s="11"/>
      <c r="F71" s="11"/>
    </row>
    <row r="72" spans="1:6" x14ac:dyDescent="0.25">
      <c r="A72" s="28" t="s">
        <v>22</v>
      </c>
      <c r="B72" s="11"/>
      <c r="C72" s="11"/>
      <c r="D72" s="11"/>
      <c r="E72" s="11"/>
      <c r="F72" s="11"/>
    </row>
    <row r="73" spans="1:6" x14ac:dyDescent="0.25">
      <c r="A73" s="11"/>
      <c r="B73" s="11"/>
      <c r="C73" s="11"/>
      <c r="D73" s="11"/>
      <c r="E73" s="11"/>
      <c r="F73" s="11"/>
    </row>
    <row r="74" spans="1:6" x14ac:dyDescent="0.25">
      <c r="A74" s="11"/>
      <c r="B74" s="11"/>
      <c r="C74" s="11"/>
      <c r="D74" s="11"/>
      <c r="E74" s="11"/>
      <c r="F74" s="11"/>
    </row>
    <row r="75" spans="1:6" x14ac:dyDescent="0.25">
      <c r="A75" s="80" t="s">
        <v>21</v>
      </c>
      <c r="B75" s="80"/>
      <c r="C75" s="82">
        <f>B66*F68</f>
        <v>3130</v>
      </c>
      <c r="D75" s="82"/>
      <c r="E75" s="82"/>
      <c r="F75" s="82"/>
    </row>
    <row r="76" spans="1:6" ht="15.75" thickBot="1" x14ac:dyDescent="0.3">
      <c r="A76" s="81"/>
      <c r="B76" s="81"/>
      <c r="C76" s="83"/>
      <c r="D76" s="83"/>
      <c r="E76" s="83"/>
      <c r="F76" s="83"/>
    </row>
    <row r="81" spans="1:1" x14ac:dyDescent="0.25">
      <c r="A81" t="s">
        <v>46</v>
      </c>
    </row>
    <row r="83" spans="1:1" x14ac:dyDescent="0.25">
      <c r="A83" s="39"/>
    </row>
  </sheetData>
  <mergeCells count="5">
    <mergeCell ref="A68:E68"/>
    <mergeCell ref="A75:B76"/>
    <mergeCell ref="C75:F76"/>
    <mergeCell ref="A1:D1"/>
    <mergeCell ref="A16:E16"/>
  </mergeCells>
  <hyperlinks>
    <hyperlink ref="D11" r:id="rId1" xr:uid="{1FE11528-7525-43C4-A49B-35198B98E6AB}"/>
  </hyperlinks>
  <pageMargins left="0.22916666666666666" right="0.18333333333333332" top="0.26041666666666669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21E3-8D19-4249-AFAD-27EEB34B87D3}">
  <dimension ref="A1:F82"/>
  <sheetViews>
    <sheetView tabSelected="1" view="pageLayout" zoomScale="85" zoomScaleNormal="115" zoomScalePageLayoutView="85" workbookViewId="0">
      <selection activeCell="L79" sqref="L79"/>
    </sheetView>
  </sheetViews>
  <sheetFormatPr defaultColWidth="8.85546875" defaultRowHeight="15" x14ac:dyDescent="0.25"/>
  <cols>
    <col min="1" max="1" width="22" customWidth="1"/>
    <col min="2" max="2" width="13" customWidth="1"/>
    <col min="3" max="3" width="15.7109375" customWidth="1"/>
    <col min="4" max="4" width="12.7109375" customWidth="1"/>
    <col min="5" max="6" width="15.28515625" customWidth="1"/>
    <col min="7" max="7" width="3.7109375" customWidth="1"/>
    <col min="8" max="8" width="13.28515625" customWidth="1"/>
    <col min="9" max="9" width="14.28515625" bestFit="1" customWidth="1"/>
    <col min="10" max="10" width="11.85546875" bestFit="1" customWidth="1"/>
    <col min="11" max="11" width="13" customWidth="1"/>
    <col min="12" max="12" width="11.28515625" bestFit="1" customWidth="1"/>
    <col min="13" max="13" width="20.28515625" bestFit="1" customWidth="1"/>
    <col min="14" max="14" width="16.5703125" bestFit="1" customWidth="1"/>
  </cols>
  <sheetData>
    <row r="1" spans="1:6" x14ac:dyDescent="0.25">
      <c r="A1" s="102"/>
      <c r="B1" s="102"/>
      <c r="C1" s="102"/>
      <c r="D1" s="102"/>
    </row>
    <row r="3" spans="1:6" x14ac:dyDescent="0.25">
      <c r="A3" s="2"/>
    </row>
    <row r="4" spans="1:6" x14ac:dyDescent="0.25">
      <c r="A4" s="2"/>
    </row>
    <row r="5" spans="1:6" x14ac:dyDescent="0.25">
      <c r="A5" s="2"/>
    </row>
    <row r="6" spans="1:6" x14ac:dyDescent="0.25">
      <c r="A6" s="2"/>
    </row>
    <row r="7" spans="1:6" x14ac:dyDescent="0.25">
      <c r="A7" s="2"/>
    </row>
    <row r="8" spans="1:6" x14ac:dyDescent="0.25">
      <c r="A8" s="2"/>
    </row>
    <row r="9" spans="1:6" x14ac:dyDescent="0.25">
      <c r="A9" s="2"/>
    </row>
    <row r="10" spans="1:6" x14ac:dyDescent="0.25">
      <c r="A10" s="34" t="s">
        <v>5</v>
      </c>
      <c r="B10" s="11" t="s">
        <v>114</v>
      </c>
      <c r="C10" s="11"/>
      <c r="D10" s="11"/>
      <c r="E10" s="11"/>
      <c r="F10" s="11"/>
    </row>
    <row r="11" spans="1:6" x14ac:dyDescent="0.25">
      <c r="A11" s="34" t="s">
        <v>17</v>
      </c>
      <c r="B11" s="11" t="s">
        <v>115</v>
      </c>
      <c r="C11" s="11"/>
      <c r="D11" s="48" t="s">
        <v>117</v>
      </c>
      <c r="F11" s="11"/>
    </row>
    <row r="12" spans="1:6" x14ac:dyDescent="0.25">
      <c r="A12" s="35" t="s">
        <v>24</v>
      </c>
      <c r="B12" s="11" t="s">
        <v>116</v>
      </c>
      <c r="D12" s="11" t="s">
        <v>118</v>
      </c>
      <c r="F12" s="11"/>
    </row>
    <row r="13" spans="1:6" x14ac:dyDescent="0.25">
      <c r="A13" s="11"/>
      <c r="B13" s="11"/>
      <c r="C13" s="11"/>
      <c r="D13" s="11"/>
      <c r="E13" s="11"/>
      <c r="F13" s="11"/>
    </row>
    <row r="14" spans="1:6" x14ac:dyDescent="0.25">
      <c r="A14" s="11"/>
      <c r="B14" s="11"/>
      <c r="C14" s="11"/>
      <c r="D14" s="11"/>
      <c r="E14" s="11"/>
      <c r="F14" s="11"/>
    </row>
    <row r="15" spans="1:6" ht="15.75" thickBot="1" x14ac:dyDescent="0.3">
      <c r="A15" s="37"/>
      <c r="B15" s="11"/>
      <c r="C15" s="11"/>
      <c r="D15" s="11"/>
      <c r="E15" s="11"/>
      <c r="F15" s="11"/>
    </row>
    <row r="16" spans="1:6" ht="15.75" thickBot="1" x14ac:dyDescent="0.3">
      <c r="A16" s="111" t="s">
        <v>93</v>
      </c>
      <c r="B16" s="112"/>
      <c r="C16" s="112"/>
      <c r="D16" s="112"/>
      <c r="E16" s="113"/>
      <c r="F16" s="50"/>
    </row>
    <row r="17" spans="1:6" ht="15.75" thickBot="1" x14ac:dyDescent="0.3">
      <c r="A17" s="51" t="s">
        <v>0</v>
      </c>
      <c r="B17" s="52" t="s">
        <v>1</v>
      </c>
      <c r="C17" s="52" t="s">
        <v>10</v>
      </c>
      <c r="D17" s="52" t="s">
        <v>33</v>
      </c>
      <c r="E17" s="53" t="s">
        <v>2</v>
      </c>
      <c r="F17" s="54" t="s">
        <v>26</v>
      </c>
    </row>
    <row r="18" spans="1:6" ht="16.899999999999999" customHeight="1" thickBot="1" x14ac:dyDescent="0.3">
      <c r="A18" s="7" t="s">
        <v>119</v>
      </c>
      <c r="B18" s="8" t="s">
        <v>14</v>
      </c>
      <c r="C18" s="8" t="s">
        <v>115</v>
      </c>
      <c r="D18" s="9">
        <v>1</v>
      </c>
      <c r="E18" s="9">
        <v>276</v>
      </c>
      <c r="F18" s="10">
        <f>+E18*8*D18</f>
        <v>2208</v>
      </c>
    </row>
    <row r="19" spans="1:6" ht="15.75" thickBot="1" x14ac:dyDescent="0.3">
      <c r="A19" s="50"/>
      <c r="B19" s="50"/>
      <c r="C19" s="50"/>
      <c r="D19" s="74"/>
      <c r="E19" s="75" t="s">
        <v>4</v>
      </c>
      <c r="F19" s="76">
        <f>SUM(F18:F18)</f>
        <v>2208</v>
      </c>
    </row>
    <row r="24" spans="1:6" x14ac:dyDescent="0.25">
      <c r="F24" s="77"/>
    </row>
    <row r="25" spans="1:6" x14ac:dyDescent="0.25">
      <c r="F25" s="77"/>
    </row>
    <row r="42" spans="6:6" x14ac:dyDescent="0.25">
      <c r="F42" s="77"/>
    </row>
    <row r="63" spans="1:6" ht="15.75" thickBot="1" x14ac:dyDescent="0.3"/>
    <row r="64" spans="1:6" ht="15.75" thickBot="1" x14ac:dyDescent="0.3">
      <c r="A64" s="24" t="s">
        <v>65</v>
      </c>
      <c r="B64" s="16" t="s">
        <v>3</v>
      </c>
      <c r="C64" s="11"/>
      <c r="D64" s="11"/>
      <c r="E64" s="11"/>
      <c r="F64" s="11"/>
    </row>
    <row r="65" spans="1:6" ht="15.75" thickBot="1" x14ac:dyDescent="0.3">
      <c r="A65" s="32" t="s">
        <v>71</v>
      </c>
      <c r="B65" s="25">
        <f>+F19</f>
        <v>2208</v>
      </c>
      <c r="C65" s="11"/>
      <c r="D65" s="11"/>
      <c r="E65" s="11"/>
      <c r="F65" s="11"/>
    </row>
    <row r="66" spans="1:6" x14ac:dyDescent="0.25">
      <c r="A66" s="11"/>
      <c r="B66" s="11"/>
      <c r="C66" s="11"/>
      <c r="D66" s="11"/>
      <c r="E66" s="11"/>
      <c r="F66" s="11"/>
    </row>
    <row r="67" spans="1:6" ht="15.75" thickBot="1" x14ac:dyDescent="0.3">
      <c r="A67" s="84" t="s">
        <v>29</v>
      </c>
      <c r="B67" s="85"/>
      <c r="C67" s="85"/>
      <c r="D67" s="85"/>
      <c r="E67" s="85"/>
      <c r="F67" s="33">
        <v>1</v>
      </c>
    </row>
    <row r="68" spans="1:6" x14ac:dyDescent="0.25">
      <c r="A68" s="11"/>
      <c r="B68" s="11"/>
      <c r="C68" s="11"/>
      <c r="D68" s="11"/>
      <c r="E68" s="11"/>
      <c r="F68" s="11"/>
    </row>
    <row r="69" spans="1:6" x14ac:dyDescent="0.25">
      <c r="A69" s="11"/>
      <c r="B69" s="11"/>
      <c r="C69" s="11"/>
      <c r="D69" s="11"/>
      <c r="E69" s="11"/>
      <c r="F69" s="11"/>
    </row>
    <row r="70" spans="1:6" x14ac:dyDescent="0.25">
      <c r="A70" s="11"/>
      <c r="B70" s="11"/>
      <c r="C70" s="11"/>
      <c r="D70" s="11"/>
      <c r="E70" s="11"/>
      <c r="F70" s="11"/>
    </row>
    <row r="71" spans="1:6" x14ac:dyDescent="0.25">
      <c r="A71" s="28" t="s">
        <v>22</v>
      </c>
      <c r="B71" s="11"/>
      <c r="C71" s="11"/>
      <c r="D71" s="11"/>
      <c r="E71" s="11"/>
      <c r="F71" s="11"/>
    </row>
    <row r="72" spans="1:6" x14ac:dyDescent="0.25">
      <c r="A72" s="11"/>
      <c r="B72" s="11"/>
      <c r="C72" s="11"/>
      <c r="D72" s="11"/>
      <c r="E72" s="11"/>
      <c r="F72" s="11"/>
    </row>
    <row r="73" spans="1:6" x14ac:dyDescent="0.25">
      <c r="A73" s="11"/>
      <c r="B73" s="11"/>
      <c r="C73" s="11"/>
      <c r="D73" s="11"/>
      <c r="E73" s="11"/>
      <c r="F73" s="11"/>
    </row>
    <row r="74" spans="1:6" x14ac:dyDescent="0.25">
      <c r="A74" s="80" t="s">
        <v>21</v>
      </c>
      <c r="B74" s="80"/>
      <c r="C74" s="82">
        <f>B65*F67</f>
        <v>2208</v>
      </c>
      <c r="D74" s="82"/>
      <c r="E74" s="82"/>
      <c r="F74" s="82"/>
    </row>
    <row r="75" spans="1:6" ht="15.75" thickBot="1" x14ac:dyDescent="0.3">
      <c r="A75" s="81"/>
      <c r="B75" s="81"/>
      <c r="C75" s="83"/>
      <c r="D75" s="83"/>
      <c r="E75" s="83"/>
      <c r="F75" s="83"/>
    </row>
    <row r="80" spans="1:6" x14ac:dyDescent="0.25">
      <c r="A80" t="s">
        <v>46</v>
      </c>
    </row>
    <row r="82" spans="1:1" x14ac:dyDescent="0.25">
      <c r="A82" s="39"/>
    </row>
  </sheetData>
  <mergeCells count="5">
    <mergeCell ref="A1:D1"/>
    <mergeCell ref="A16:E16"/>
    <mergeCell ref="A67:E67"/>
    <mergeCell ref="A74:B75"/>
    <mergeCell ref="C74:F75"/>
  </mergeCells>
  <hyperlinks>
    <hyperlink ref="D11" r:id="rId1" xr:uid="{B1551430-CDFD-4882-90A7-62CD8BB42014}"/>
  </hyperlinks>
  <pageMargins left="0.22916666666666666" right="0.18333333333333332" top="0.26041666666666669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96724462F8D94AAD051A32B4E73BB3" ma:contentTypeVersion="13" ma:contentTypeDescription="Stvaranje novog dokumenta." ma:contentTypeScope="" ma:versionID="89b36bec848dc2ac6cb65396ce80fd91">
  <xsd:schema xmlns:xsd="http://www.w3.org/2001/XMLSchema" xmlns:xs="http://www.w3.org/2001/XMLSchema" xmlns:p="http://schemas.microsoft.com/office/2006/metadata/properties" xmlns:ns3="e0dc7c2b-8430-49ee-9409-798d1a6987b3" xmlns:ns4="dd2722ff-0c10-47ce-8eb9-3858610c7b54" targetNamespace="http://schemas.microsoft.com/office/2006/metadata/properties" ma:root="true" ma:fieldsID="3837ce01db097d4f22833205fbd03578" ns3:_="" ns4:_="">
    <xsd:import namespace="e0dc7c2b-8430-49ee-9409-798d1a6987b3"/>
    <xsd:import namespace="dd2722ff-0c10-47ce-8eb9-3858610c7b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c7c2b-8430-49ee-9409-798d1a6987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722ff-0c10-47ce-8eb9-3858610c7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5C9E8-A1FE-46A2-8D53-45774C08F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c7c2b-8430-49ee-9409-798d1a6987b3"/>
    <ds:schemaRef ds:uri="dd2722ff-0c10-47ce-8eb9-3858610c7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CB1F19-8EDD-4EDD-B327-6F4550303414}">
  <ds:schemaRefs>
    <ds:schemaRef ds:uri="http://schemas.microsoft.com/office/2006/documentManagement/types"/>
    <ds:schemaRef ds:uri="http://purl.org/dc/elements/1.1/"/>
    <ds:schemaRef ds:uri="dd2722ff-0c10-47ce-8eb9-3858610c7b54"/>
    <ds:schemaRef ds:uri="http://purl.org/dc/dcmitype/"/>
    <ds:schemaRef ds:uri="http://schemas.microsoft.com/office/2006/metadata/properties"/>
    <ds:schemaRef ds:uri="e0dc7c2b-8430-49ee-9409-798d1a6987b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287CB2-8E03-4612-8B84-83E80B6FE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Aminess d.d.</vt:lpstr>
      <vt:lpstr>Hoteli Njivice d.o.o.</vt:lpstr>
      <vt:lpstr>Romana d.o.o.</vt:lpstr>
      <vt:lpstr>Nova Camping d.o.o.</vt:lpstr>
      <vt:lpstr>Hotel Lišanj d.d.</vt:lpstr>
      <vt:lpstr>Hotel Mediteran d.o.o.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Snježana Dančević Bibulić</cp:lastModifiedBy>
  <cp:lastPrinted>2021-01-29T09:34:53Z</cp:lastPrinted>
  <dcterms:created xsi:type="dcterms:W3CDTF">2021-01-25T20:00:12Z</dcterms:created>
  <dcterms:modified xsi:type="dcterms:W3CDTF">2026-01-16T14:13:48Z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0x0101001196724462F8D94AAD051A32B4E73BB3</vt:lpwstr>
  </property>
</Properties>
</file>